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hared\ILAVA\Mesto Ilava\Prístavba škôlky\zmena 10-2020-murovanie\PPSP\profesie\rozpočet\Odomknute\"/>
    </mc:Choice>
  </mc:AlternateContent>
  <xr:revisionPtr revIDLastSave="0" documentId="8_{893D9599-1349-46E8-993D-C6BCA6732D82}" xr6:coauthVersionLast="45" xr6:coauthVersionMax="45" xr10:uidLastSave="{00000000-0000-0000-0000-000000000000}"/>
  <bookViews>
    <workbookView xWindow="3120" yWindow="810" windowWidth="13995" windowHeight="15390" xr2:uid="{D051C076-5DD3-4F57-9C1D-12C60C0BA597}"/>
  </bookViews>
  <sheets>
    <sheet name="SO 01 - Prístavba matersk..." sheetId="1" r:id="rId1"/>
  </sheets>
  <definedNames>
    <definedName name="_xlnm._FilterDatabase" localSheetId="0" hidden="1">'SO 01 - Prístavba matersk...'!$C$138:$K$378</definedName>
    <definedName name="_xlnm.Print_Titles" localSheetId="0">'SO 01 - Prístavba matersk...'!$138:$138</definedName>
    <definedName name="_xlnm.Print_Area" localSheetId="0">'SO 01 - Prístavba matersk...'!$C$4:$J$76,'SO 01 - Prístavba matersk...'!$C$82:$J$120,'SO 01 - Prístavba matersk...'!$C$126:$J$378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378" i="1" l="1"/>
  <c r="BI378" i="1"/>
  <c r="BH378" i="1"/>
  <c r="BG378" i="1"/>
  <c r="BF378" i="1"/>
  <c r="BE378" i="1"/>
  <c r="T378" i="1"/>
  <c r="R378" i="1"/>
  <c r="P378" i="1"/>
  <c r="J378" i="1"/>
  <c r="BK377" i="1"/>
  <c r="BI377" i="1"/>
  <c r="BH377" i="1"/>
  <c r="BG377" i="1"/>
  <c r="BE377" i="1"/>
  <c r="T377" i="1"/>
  <c r="R377" i="1"/>
  <c r="P377" i="1"/>
  <c r="J377" i="1"/>
  <c r="BF377" i="1" s="1"/>
  <c r="BK376" i="1"/>
  <c r="BI376" i="1"/>
  <c r="BH376" i="1"/>
  <c r="BG376" i="1"/>
  <c r="BE376" i="1"/>
  <c r="T376" i="1"/>
  <c r="R376" i="1"/>
  <c r="P376" i="1"/>
  <c r="J376" i="1"/>
  <c r="BF376" i="1" s="1"/>
  <c r="BK375" i="1"/>
  <c r="BI375" i="1"/>
  <c r="BH375" i="1"/>
  <c r="BG375" i="1"/>
  <c r="BF375" i="1"/>
  <c r="BE375" i="1"/>
  <c r="T375" i="1"/>
  <c r="R375" i="1"/>
  <c r="P375" i="1"/>
  <c r="J375" i="1"/>
  <c r="BK374" i="1"/>
  <c r="BI374" i="1"/>
  <c r="BH374" i="1"/>
  <c r="BG374" i="1"/>
  <c r="BF374" i="1"/>
  <c r="BE374" i="1"/>
  <c r="T374" i="1"/>
  <c r="R374" i="1"/>
  <c r="R372" i="1" s="1"/>
  <c r="P374" i="1"/>
  <c r="J374" i="1"/>
  <c r="BK373" i="1"/>
  <c r="BI373" i="1"/>
  <c r="BH373" i="1"/>
  <c r="BG373" i="1"/>
  <c r="BE373" i="1"/>
  <c r="T373" i="1"/>
  <c r="R373" i="1"/>
  <c r="P373" i="1"/>
  <c r="J373" i="1"/>
  <c r="BF373" i="1" s="1"/>
  <c r="BK371" i="1"/>
  <c r="BI371" i="1"/>
  <c r="BH371" i="1"/>
  <c r="BG371" i="1"/>
  <c r="BE371" i="1"/>
  <c r="T371" i="1"/>
  <c r="R371" i="1"/>
  <c r="P371" i="1"/>
  <c r="J371" i="1"/>
  <c r="BF371" i="1" s="1"/>
  <c r="BK370" i="1"/>
  <c r="BK369" i="1" s="1"/>
  <c r="J369" i="1" s="1"/>
  <c r="J118" i="1" s="1"/>
  <c r="BI370" i="1"/>
  <c r="BH370" i="1"/>
  <c r="BG370" i="1"/>
  <c r="BF370" i="1"/>
  <c r="BE370" i="1"/>
  <c r="T370" i="1"/>
  <c r="T369" i="1" s="1"/>
  <c r="R370" i="1"/>
  <c r="R369" i="1" s="1"/>
  <c r="P370" i="1"/>
  <c r="J370" i="1"/>
  <c r="P369" i="1"/>
  <c r="BK368" i="1"/>
  <c r="BI368" i="1"/>
  <c r="BH368" i="1"/>
  <c r="BG368" i="1"/>
  <c r="BE368" i="1"/>
  <c r="T368" i="1"/>
  <c r="R368" i="1"/>
  <c r="P368" i="1"/>
  <c r="J368" i="1"/>
  <c r="BF368" i="1" s="1"/>
  <c r="BK367" i="1"/>
  <c r="BI367" i="1"/>
  <c r="BH367" i="1"/>
  <c r="BG367" i="1"/>
  <c r="BE367" i="1"/>
  <c r="T367" i="1"/>
  <c r="R367" i="1"/>
  <c r="P367" i="1"/>
  <c r="J367" i="1"/>
  <c r="BF367" i="1" s="1"/>
  <c r="BK366" i="1"/>
  <c r="BI366" i="1"/>
  <c r="BH366" i="1"/>
  <c r="BG366" i="1"/>
  <c r="BF366" i="1"/>
  <c r="BE366" i="1"/>
  <c r="T366" i="1"/>
  <c r="R366" i="1"/>
  <c r="P366" i="1"/>
  <c r="J366" i="1"/>
  <c r="R365" i="1"/>
  <c r="BK364" i="1"/>
  <c r="BI364" i="1"/>
  <c r="BH364" i="1"/>
  <c r="BG364" i="1"/>
  <c r="BE364" i="1"/>
  <c r="T364" i="1"/>
  <c r="T359" i="1" s="1"/>
  <c r="R364" i="1"/>
  <c r="P364" i="1"/>
  <c r="J364" i="1"/>
  <c r="BF364" i="1" s="1"/>
  <c r="BK363" i="1"/>
  <c r="BI363" i="1"/>
  <c r="BH363" i="1"/>
  <c r="BG363" i="1"/>
  <c r="BE363" i="1"/>
  <c r="T363" i="1"/>
  <c r="R363" i="1"/>
  <c r="P363" i="1"/>
  <c r="J363" i="1"/>
  <c r="BF363" i="1" s="1"/>
  <c r="BK362" i="1"/>
  <c r="BI362" i="1"/>
  <c r="BH362" i="1"/>
  <c r="BG362" i="1"/>
  <c r="BE362" i="1"/>
  <c r="T362" i="1"/>
  <c r="R362" i="1"/>
  <c r="P362" i="1"/>
  <c r="J362" i="1"/>
  <c r="BF362" i="1" s="1"/>
  <c r="BK361" i="1"/>
  <c r="BI361" i="1"/>
  <c r="BH361" i="1"/>
  <c r="BG361" i="1"/>
  <c r="BE361" i="1"/>
  <c r="T361" i="1"/>
  <c r="R361" i="1"/>
  <c r="P361" i="1"/>
  <c r="P359" i="1" s="1"/>
  <c r="J361" i="1"/>
  <c r="BF361" i="1" s="1"/>
  <c r="BK360" i="1"/>
  <c r="BI360" i="1"/>
  <c r="BH360" i="1"/>
  <c r="BG360" i="1"/>
  <c r="BF360" i="1"/>
  <c r="BE360" i="1"/>
  <c r="T360" i="1"/>
  <c r="R360" i="1"/>
  <c r="P360" i="1"/>
  <c r="J360" i="1"/>
  <c r="BK359" i="1"/>
  <c r="J359" i="1" s="1"/>
  <c r="J116" i="1" s="1"/>
  <c r="BK358" i="1"/>
  <c r="BI358" i="1"/>
  <c r="BH358" i="1"/>
  <c r="BG358" i="1"/>
  <c r="BE358" i="1"/>
  <c r="T358" i="1"/>
  <c r="R358" i="1"/>
  <c r="P358" i="1"/>
  <c r="J358" i="1"/>
  <c r="BF358" i="1" s="1"/>
  <c r="BK357" i="1"/>
  <c r="BI357" i="1"/>
  <c r="BH357" i="1"/>
  <c r="BG357" i="1"/>
  <c r="BE357" i="1"/>
  <c r="T357" i="1"/>
  <c r="R357" i="1"/>
  <c r="P357" i="1"/>
  <c r="J357" i="1"/>
  <c r="BF357" i="1" s="1"/>
  <c r="BK356" i="1"/>
  <c r="BI356" i="1"/>
  <c r="BH356" i="1"/>
  <c r="BG356" i="1"/>
  <c r="BE356" i="1"/>
  <c r="T356" i="1"/>
  <c r="R356" i="1"/>
  <c r="P356" i="1"/>
  <c r="J356" i="1"/>
  <c r="BF356" i="1" s="1"/>
  <c r="BK355" i="1"/>
  <c r="BI355" i="1"/>
  <c r="BH355" i="1"/>
  <c r="BG355" i="1"/>
  <c r="BF355" i="1"/>
  <c r="BE355" i="1"/>
  <c r="T355" i="1"/>
  <c r="R355" i="1"/>
  <c r="P355" i="1"/>
  <c r="J355" i="1"/>
  <c r="BK354" i="1"/>
  <c r="BK353" i="1" s="1"/>
  <c r="J353" i="1" s="1"/>
  <c r="J115" i="1" s="1"/>
  <c r="BI354" i="1"/>
  <c r="BH354" i="1"/>
  <c r="BG354" i="1"/>
  <c r="BE354" i="1"/>
  <c r="T354" i="1"/>
  <c r="R354" i="1"/>
  <c r="R353" i="1" s="1"/>
  <c r="P354" i="1"/>
  <c r="J354" i="1"/>
  <c r="BF354" i="1" s="1"/>
  <c r="BK352" i="1"/>
  <c r="BI352" i="1"/>
  <c r="BH352" i="1"/>
  <c r="BG352" i="1"/>
  <c r="BE352" i="1"/>
  <c r="T352" i="1"/>
  <c r="R352" i="1"/>
  <c r="P352" i="1"/>
  <c r="J352" i="1"/>
  <c r="BF352" i="1" s="1"/>
  <c r="BK351" i="1"/>
  <c r="BI351" i="1"/>
  <c r="BH351" i="1"/>
  <c r="BG351" i="1"/>
  <c r="BE351" i="1"/>
  <c r="T351" i="1"/>
  <c r="R351" i="1"/>
  <c r="P351" i="1"/>
  <c r="J351" i="1"/>
  <c r="BF351" i="1" s="1"/>
  <c r="BK350" i="1"/>
  <c r="BI350" i="1"/>
  <c r="BH350" i="1"/>
  <c r="BG350" i="1"/>
  <c r="BE350" i="1"/>
  <c r="T350" i="1"/>
  <c r="R350" i="1"/>
  <c r="P350" i="1"/>
  <c r="J350" i="1"/>
  <c r="BF350" i="1" s="1"/>
  <c r="BK349" i="1"/>
  <c r="BI349" i="1"/>
  <c r="BH349" i="1"/>
  <c r="BG349" i="1"/>
  <c r="BE349" i="1"/>
  <c r="T349" i="1"/>
  <c r="R349" i="1"/>
  <c r="P349" i="1"/>
  <c r="J349" i="1"/>
  <c r="BF349" i="1" s="1"/>
  <c r="BK348" i="1"/>
  <c r="BI348" i="1"/>
  <c r="BH348" i="1"/>
  <c r="BG348" i="1"/>
  <c r="BE348" i="1"/>
  <c r="T348" i="1"/>
  <c r="R348" i="1"/>
  <c r="P348" i="1"/>
  <c r="J348" i="1"/>
  <c r="BF348" i="1" s="1"/>
  <c r="BK347" i="1"/>
  <c r="BI347" i="1"/>
  <c r="BH347" i="1"/>
  <c r="BG347" i="1"/>
  <c r="BF347" i="1"/>
  <c r="BE347" i="1"/>
  <c r="T347" i="1"/>
  <c r="R347" i="1"/>
  <c r="P347" i="1"/>
  <c r="J347" i="1"/>
  <c r="BK346" i="1"/>
  <c r="BI346" i="1"/>
  <c r="BH346" i="1"/>
  <c r="BG346" i="1"/>
  <c r="BE346" i="1"/>
  <c r="T346" i="1"/>
  <c r="R346" i="1"/>
  <c r="P346" i="1"/>
  <c r="J346" i="1"/>
  <c r="BF346" i="1" s="1"/>
  <c r="BK345" i="1"/>
  <c r="BI345" i="1"/>
  <c r="BH345" i="1"/>
  <c r="BG345" i="1"/>
  <c r="BE345" i="1"/>
  <c r="T345" i="1"/>
  <c r="R345" i="1"/>
  <c r="P345" i="1"/>
  <c r="J345" i="1"/>
  <c r="BF345" i="1" s="1"/>
  <c r="BK344" i="1"/>
  <c r="BI344" i="1"/>
  <c r="BH344" i="1"/>
  <c r="BG344" i="1"/>
  <c r="BE344" i="1"/>
  <c r="T344" i="1"/>
  <c r="R344" i="1"/>
  <c r="P344" i="1"/>
  <c r="J344" i="1"/>
  <c r="BF344" i="1" s="1"/>
  <c r="BK343" i="1"/>
  <c r="BI343" i="1"/>
  <c r="BH343" i="1"/>
  <c r="BG343" i="1"/>
  <c r="BE343" i="1"/>
  <c r="T343" i="1"/>
  <c r="R343" i="1"/>
  <c r="P343" i="1"/>
  <c r="J343" i="1"/>
  <c r="BF343" i="1" s="1"/>
  <c r="BK342" i="1"/>
  <c r="BI342" i="1"/>
  <c r="BH342" i="1"/>
  <c r="BG342" i="1"/>
  <c r="BE342" i="1"/>
  <c r="T342" i="1"/>
  <c r="R342" i="1"/>
  <c r="P342" i="1"/>
  <c r="J342" i="1"/>
  <c r="BF342" i="1" s="1"/>
  <c r="BK341" i="1"/>
  <c r="BI341" i="1"/>
  <c r="BH341" i="1"/>
  <c r="BG341" i="1"/>
  <c r="BE341" i="1"/>
  <c r="T341" i="1"/>
  <c r="R341" i="1"/>
  <c r="P341" i="1"/>
  <c r="J341" i="1"/>
  <c r="BF341" i="1" s="1"/>
  <c r="BK340" i="1"/>
  <c r="BI340" i="1"/>
  <c r="BH340" i="1"/>
  <c r="BG340" i="1"/>
  <c r="BE340" i="1"/>
  <c r="T340" i="1"/>
  <c r="R340" i="1"/>
  <c r="P340" i="1"/>
  <c r="J340" i="1"/>
  <c r="BF340" i="1" s="1"/>
  <c r="BK339" i="1"/>
  <c r="BI339" i="1"/>
  <c r="BH339" i="1"/>
  <c r="BG339" i="1"/>
  <c r="BE339" i="1"/>
  <c r="T339" i="1"/>
  <c r="R339" i="1"/>
  <c r="P339" i="1"/>
  <c r="J339" i="1"/>
  <c r="BF339" i="1" s="1"/>
  <c r="BK338" i="1"/>
  <c r="BI338" i="1"/>
  <c r="BH338" i="1"/>
  <c r="BG338" i="1"/>
  <c r="BF338" i="1"/>
  <c r="BE338" i="1"/>
  <c r="T338" i="1"/>
  <c r="R338" i="1"/>
  <c r="P338" i="1"/>
  <c r="J338" i="1"/>
  <c r="BK337" i="1"/>
  <c r="BI337" i="1"/>
  <c r="BH337" i="1"/>
  <c r="BG337" i="1"/>
  <c r="BE337" i="1"/>
  <c r="T337" i="1"/>
  <c r="R337" i="1"/>
  <c r="P337" i="1"/>
  <c r="J337" i="1"/>
  <c r="BF337" i="1" s="1"/>
  <c r="BK336" i="1"/>
  <c r="BI336" i="1"/>
  <c r="BH336" i="1"/>
  <c r="BG336" i="1"/>
  <c r="BE336" i="1"/>
  <c r="T336" i="1"/>
  <c r="R336" i="1"/>
  <c r="P336" i="1"/>
  <c r="J336" i="1"/>
  <c r="BF336" i="1" s="1"/>
  <c r="BK335" i="1"/>
  <c r="BI335" i="1"/>
  <c r="BH335" i="1"/>
  <c r="BG335" i="1"/>
  <c r="BE335" i="1"/>
  <c r="T335" i="1"/>
  <c r="R335" i="1"/>
  <c r="P335" i="1"/>
  <c r="J335" i="1"/>
  <c r="BF335" i="1" s="1"/>
  <c r="BK334" i="1"/>
  <c r="BI334" i="1"/>
  <c r="BH334" i="1"/>
  <c r="BG334" i="1"/>
  <c r="BE334" i="1"/>
  <c r="T334" i="1"/>
  <c r="R334" i="1"/>
  <c r="P334" i="1"/>
  <c r="J334" i="1"/>
  <c r="BF334" i="1" s="1"/>
  <c r="BK333" i="1"/>
  <c r="BI333" i="1"/>
  <c r="BH333" i="1"/>
  <c r="BG333" i="1"/>
  <c r="BE333" i="1"/>
  <c r="T333" i="1"/>
  <c r="R333" i="1"/>
  <c r="P333" i="1"/>
  <c r="J333" i="1"/>
  <c r="BF333" i="1" s="1"/>
  <c r="BK332" i="1"/>
  <c r="BI332" i="1"/>
  <c r="BH332" i="1"/>
  <c r="BG332" i="1"/>
  <c r="BE332" i="1"/>
  <c r="T332" i="1"/>
  <c r="R332" i="1"/>
  <c r="P332" i="1"/>
  <c r="J332" i="1"/>
  <c r="BF332" i="1" s="1"/>
  <c r="BK331" i="1"/>
  <c r="BI331" i="1"/>
  <c r="BH331" i="1"/>
  <c r="BG331" i="1"/>
  <c r="BE331" i="1"/>
  <c r="T331" i="1"/>
  <c r="R331" i="1"/>
  <c r="P331" i="1"/>
  <c r="J331" i="1"/>
  <c r="BF331" i="1" s="1"/>
  <c r="BK330" i="1"/>
  <c r="BI330" i="1"/>
  <c r="BH330" i="1"/>
  <c r="BG330" i="1"/>
  <c r="BE330" i="1"/>
  <c r="T330" i="1"/>
  <c r="R330" i="1"/>
  <c r="P330" i="1"/>
  <c r="J330" i="1"/>
  <c r="BF330" i="1" s="1"/>
  <c r="BK329" i="1"/>
  <c r="BI329" i="1"/>
  <c r="BH329" i="1"/>
  <c r="BG329" i="1"/>
  <c r="BF329" i="1"/>
  <c r="BE329" i="1"/>
  <c r="T329" i="1"/>
  <c r="R329" i="1"/>
  <c r="P329" i="1"/>
  <c r="J329" i="1"/>
  <c r="BK328" i="1"/>
  <c r="BI328" i="1"/>
  <c r="BH328" i="1"/>
  <c r="BG328" i="1"/>
  <c r="BE328" i="1"/>
  <c r="T328" i="1"/>
  <c r="R328" i="1"/>
  <c r="P328" i="1"/>
  <c r="J328" i="1"/>
  <c r="BF328" i="1" s="1"/>
  <c r="BK327" i="1"/>
  <c r="BI327" i="1"/>
  <c r="BH327" i="1"/>
  <c r="BG327" i="1"/>
  <c r="BE327" i="1"/>
  <c r="T327" i="1"/>
  <c r="R327" i="1"/>
  <c r="P327" i="1"/>
  <c r="J327" i="1"/>
  <c r="BF327" i="1" s="1"/>
  <c r="BK326" i="1"/>
  <c r="BI326" i="1"/>
  <c r="BH326" i="1"/>
  <c r="BG326" i="1"/>
  <c r="BF326" i="1"/>
  <c r="BE326" i="1"/>
  <c r="T326" i="1"/>
  <c r="R326" i="1"/>
  <c r="P326" i="1"/>
  <c r="J326" i="1"/>
  <c r="BK325" i="1"/>
  <c r="BI325" i="1"/>
  <c r="BH325" i="1"/>
  <c r="BG325" i="1"/>
  <c r="BE325" i="1"/>
  <c r="T325" i="1"/>
  <c r="R325" i="1"/>
  <c r="P325" i="1"/>
  <c r="J325" i="1"/>
  <c r="BF325" i="1" s="1"/>
  <c r="BK324" i="1"/>
  <c r="BI324" i="1"/>
  <c r="BH324" i="1"/>
  <c r="BG324" i="1"/>
  <c r="BE324" i="1"/>
  <c r="T324" i="1"/>
  <c r="R324" i="1"/>
  <c r="P324" i="1"/>
  <c r="J324" i="1"/>
  <c r="BF324" i="1" s="1"/>
  <c r="BK323" i="1"/>
  <c r="BI323" i="1"/>
  <c r="BH323" i="1"/>
  <c r="BG323" i="1"/>
  <c r="BE323" i="1"/>
  <c r="T323" i="1"/>
  <c r="R323" i="1"/>
  <c r="P323" i="1"/>
  <c r="J323" i="1"/>
  <c r="BF323" i="1" s="1"/>
  <c r="BK322" i="1"/>
  <c r="BI322" i="1"/>
  <c r="BH322" i="1"/>
  <c r="BG322" i="1"/>
  <c r="BE322" i="1"/>
  <c r="T322" i="1"/>
  <c r="R322" i="1"/>
  <c r="P322" i="1"/>
  <c r="J322" i="1"/>
  <c r="BF322" i="1" s="1"/>
  <c r="BK321" i="1"/>
  <c r="BI321" i="1"/>
  <c r="BH321" i="1"/>
  <c r="BG321" i="1"/>
  <c r="BE321" i="1"/>
  <c r="T321" i="1"/>
  <c r="R321" i="1"/>
  <c r="P321" i="1"/>
  <c r="J321" i="1"/>
  <c r="BF321" i="1" s="1"/>
  <c r="BK320" i="1"/>
  <c r="BI320" i="1"/>
  <c r="BH320" i="1"/>
  <c r="BG320" i="1"/>
  <c r="BF320" i="1"/>
  <c r="BE320" i="1"/>
  <c r="T320" i="1"/>
  <c r="R320" i="1"/>
  <c r="P320" i="1"/>
  <c r="J320" i="1"/>
  <c r="BK319" i="1"/>
  <c r="BI319" i="1"/>
  <c r="BH319" i="1"/>
  <c r="BG319" i="1"/>
  <c r="BE319" i="1"/>
  <c r="T319" i="1"/>
  <c r="R319" i="1"/>
  <c r="P319" i="1"/>
  <c r="J319" i="1"/>
  <c r="BF319" i="1" s="1"/>
  <c r="BK318" i="1"/>
  <c r="BI318" i="1"/>
  <c r="BH318" i="1"/>
  <c r="BG318" i="1"/>
  <c r="BE318" i="1"/>
  <c r="T318" i="1"/>
  <c r="R318" i="1"/>
  <c r="P318" i="1"/>
  <c r="J318" i="1"/>
  <c r="BF318" i="1" s="1"/>
  <c r="BK317" i="1"/>
  <c r="BI317" i="1"/>
  <c r="BH317" i="1"/>
  <c r="BG317" i="1"/>
  <c r="BF317" i="1"/>
  <c r="BE317" i="1"/>
  <c r="T317" i="1"/>
  <c r="R317" i="1"/>
  <c r="P317" i="1"/>
  <c r="J317" i="1"/>
  <c r="BK316" i="1"/>
  <c r="BI316" i="1"/>
  <c r="BH316" i="1"/>
  <c r="BG316" i="1"/>
  <c r="BE316" i="1"/>
  <c r="T316" i="1"/>
  <c r="R316" i="1"/>
  <c r="P316" i="1"/>
  <c r="J316" i="1"/>
  <c r="BF316" i="1" s="1"/>
  <c r="BK315" i="1"/>
  <c r="BK313" i="1" s="1"/>
  <c r="J313" i="1" s="1"/>
  <c r="J114" i="1" s="1"/>
  <c r="BI315" i="1"/>
  <c r="BH315" i="1"/>
  <c r="BG315" i="1"/>
  <c r="BE315" i="1"/>
  <c r="T315" i="1"/>
  <c r="R315" i="1"/>
  <c r="P315" i="1"/>
  <c r="J315" i="1"/>
  <c r="BF315" i="1" s="1"/>
  <c r="BK314" i="1"/>
  <c r="BI314" i="1"/>
  <c r="BH314" i="1"/>
  <c r="BG314" i="1"/>
  <c r="BE314" i="1"/>
  <c r="T314" i="1"/>
  <c r="R314" i="1"/>
  <c r="P314" i="1"/>
  <c r="P313" i="1" s="1"/>
  <c r="J314" i="1"/>
  <c r="BF314" i="1" s="1"/>
  <c r="BK312" i="1"/>
  <c r="BI312" i="1"/>
  <c r="BH312" i="1"/>
  <c r="BG312" i="1"/>
  <c r="BE312" i="1"/>
  <c r="T312" i="1"/>
  <c r="R312" i="1"/>
  <c r="P312" i="1"/>
  <c r="J312" i="1"/>
  <c r="BF312" i="1" s="1"/>
  <c r="BK311" i="1"/>
  <c r="BI311" i="1"/>
  <c r="BH311" i="1"/>
  <c r="BG311" i="1"/>
  <c r="BE311" i="1"/>
  <c r="T311" i="1"/>
  <c r="R311" i="1"/>
  <c r="P311" i="1"/>
  <c r="J311" i="1"/>
  <c r="BF311" i="1" s="1"/>
  <c r="BK310" i="1"/>
  <c r="BI310" i="1"/>
  <c r="BH310" i="1"/>
  <c r="BG310" i="1"/>
  <c r="BE310" i="1"/>
  <c r="T310" i="1"/>
  <c r="R310" i="1"/>
  <c r="P310" i="1"/>
  <c r="J310" i="1"/>
  <c r="BF310" i="1" s="1"/>
  <c r="BK309" i="1"/>
  <c r="BI309" i="1"/>
  <c r="BH309" i="1"/>
  <c r="BG309" i="1"/>
  <c r="BE309" i="1"/>
  <c r="T309" i="1"/>
  <c r="R309" i="1"/>
  <c r="P309" i="1"/>
  <c r="J309" i="1"/>
  <c r="BF309" i="1" s="1"/>
  <c r="BK308" i="1"/>
  <c r="BI308" i="1"/>
  <c r="BH308" i="1"/>
  <c r="BG308" i="1"/>
  <c r="BE308" i="1"/>
  <c r="T308" i="1"/>
  <c r="R308" i="1"/>
  <c r="P308" i="1"/>
  <c r="J308" i="1"/>
  <c r="BF308" i="1" s="1"/>
  <c r="BK307" i="1"/>
  <c r="BI307" i="1"/>
  <c r="BH307" i="1"/>
  <c r="BG307" i="1"/>
  <c r="BE307" i="1"/>
  <c r="T307" i="1"/>
  <c r="R307" i="1"/>
  <c r="P307" i="1"/>
  <c r="J307" i="1"/>
  <c r="BF307" i="1" s="1"/>
  <c r="BK306" i="1"/>
  <c r="BI306" i="1"/>
  <c r="BH306" i="1"/>
  <c r="BG306" i="1"/>
  <c r="BF306" i="1"/>
  <c r="BE306" i="1"/>
  <c r="T306" i="1"/>
  <c r="R306" i="1"/>
  <c r="P306" i="1"/>
  <c r="J306" i="1"/>
  <c r="BK305" i="1"/>
  <c r="BI305" i="1"/>
  <c r="BH305" i="1"/>
  <c r="BG305" i="1"/>
  <c r="BE305" i="1"/>
  <c r="T305" i="1"/>
  <c r="R305" i="1"/>
  <c r="P305" i="1"/>
  <c r="J305" i="1"/>
  <c r="BF305" i="1" s="1"/>
  <c r="BK304" i="1"/>
  <c r="BI304" i="1"/>
  <c r="BH304" i="1"/>
  <c r="BG304" i="1"/>
  <c r="BE304" i="1"/>
  <c r="T304" i="1"/>
  <c r="R304" i="1"/>
  <c r="P304" i="1"/>
  <c r="J304" i="1"/>
  <c r="BF304" i="1" s="1"/>
  <c r="BK303" i="1"/>
  <c r="BI303" i="1"/>
  <c r="BH303" i="1"/>
  <c r="BG303" i="1"/>
  <c r="BE303" i="1"/>
  <c r="T303" i="1"/>
  <c r="R303" i="1"/>
  <c r="P303" i="1"/>
  <c r="J303" i="1"/>
  <c r="BF303" i="1" s="1"/>
  <c r="BK302" i="1"/>
  <c r="BI302" i="1"/>
  <c r="BH302" i="1"/>
  <c r="BG302" i="1"/>
  <c r="BE302" i="1"/>
  <c r="T302" i="1"/>
  <c r="R302" i="1"/>
  <c r="P302" i="1"/>
  <c r="J302" i="1"/>
  <c r="BF302" i="1" s="1"/>
  <c r="BK301" i="1"/>
  <c r="BI301" i="1"/>
  <c r="BH301" i="1"/>
  <c r="BG301" i="1"/>
  <c r="BF301" i="1"/>
  <c r="BE301" i="1"/>
  <c r="T301" i="1"/>
  <c r="R301" i="1"/>
  <c r="P301" i="1"/>
  <c r="J301" i="1"/>
  <c r="BK300" i="1"/>
  <c r="BI300" i="1"/>
  <c r="BH300" i="1"/>
  <c r="BG300" i="1"/>
  <c r="BE300" i="1"/>
  <c r="T300" i="1"/>
  <c r="R300" i="1"/>
  <c r="P300" i="1"/>
  <c r="J300" i="1"/>
  <c r="BF300" i="1" s="1"/>
  <c r="BK299" i="1"/>
  <c r="BI299" i="1"/>
  <c r="BH299" i="1"/>
  <c r="BG299" i="1"/>
  <c r="BE299" i="1"/>
  <c r="T299" i="1"/>
  <c r="R299" i="1"/>
  <c r="P299" i="1"/>
  <c r="J299" i="1"/>
  <c r="BF299" i="1" s="1"/>
  <c r="BK298" i="1"/>
  <c r="BI298" i="1"/>
  <c r="BH298" i="1"/>
  <c r="BG298" i="1"/>
  <c r="BE298" i="1"/>
  <c r="T298" i="1"/>
  <c r="R298" i="1"/>
  <c r="P298" i="1"/>
  <c r="J298" i="1"/>
  <c r="BF298" i="1" s="1"/>
  <c r="BK297" i="1"/>
  <c r="BI297" i="1"/>
  <c r="BH297" i="1"/>
  <c r="BG297" i="1"/>
  <c r="BE297" i="1"/>
  <c r="T297" i="1"/>
  <c r="R297" i="1"/>
  <c r="P297" i="1"/>
  <c r="J297" i="1"/>
  <c r="BF297" i="1" s="1"/>
  <c r="BK296" i="1"/>
  <c r="BI296" i="1"/>
  <c r="BH296" i="1"/>
  <c r="BG296" i="1"/>
  <c r="BE296" i="1"/>
  <c r="T296" i="1"/>
  <c r="R296" i="1"/>
  <c r="P296" i="1"/>
  <c r="J296" i="1"/>
  <c r="BF296" i="1" s="1"/>
  <c r="BK295" i="1"/>
  <c r="BI295" i="1"/>
  <c r="BH295" i="1"/>
  <c r="BG295" i="1"/>
  <c r="BE295" i="1"/>
  <c r="T295" i="1"/>
  <c r="R295" i="1"/>
  <c r="P295" i="1"/>
  <c r="J295" i="1"/>
  <c r="BF295" i="1" s="1"/>
  <c r="BK294" i="1"/>
  <c r="BI294" i="1"/>
  <c r="BH294" i="1"/>
  <c r="BG294" i="1"/>
  <c r="BE294" i="1"/>
  <c r="T294" i="1"/>
  <c r="R294" i="1"/>
  <c r="P294" i="1"/>
  <c r="J294" i="1"/>
  <c r="BF294" i="1" s="1"/>
  <c r="BK293" i="1"/>
  <c r="BI293" i="1"/>
  <c r="BH293" i="1"/>
  <c r="BG293" i="1"/>
  <c r="BE293" i="1"/>
  <c r="T293" i="1"/>
  <c r="R293" i="1"/>
  <c r="P293" i="1"/>
  <c r="J293" i="1"/>
  <c r="BF293" i="1" s="1"/>
  <c r="BK292" i="1"/>
  <c r="BI292" i="1"/>
  <c r="BH292" i="1"/>
  <c r="BG292" i="1"/>
  <c r="BE292" i="1"/>
  <c r="T292" i="1"/>
  <c r="R292" i="1"/>
  <c r="P292" i="1"/>
  <c r="J292" i="1"/>
  <c r="BF292" i="1" s="1"/>
  <c r="BK290" i="1"/>
  <c r="BI290" i="1"/>
  <c r="BH290" i="1"/>
  <c r="BG290" i="1"/>
  <c r="BE290" i="1"/>
  <c r="T290" i="1"/>
  <c r="R290" i="1"/>
  <c r="P290" i="1"/>
  <c r="J290" i="1"/>
  <c r="BF290" i="1" s="1"/>
  <c r="BK289" i="1"/>
  <c r="BI289" i="1"/>
  <c r="BH289" i="1"/>
  <c r="BG289" i="1"/>
  <c r="BE289" i="1"/>
  <c r="T289" i="1"/>
  <c r="R289" i="1"/>
  <c r="P289" i="1"/>
  <c r="J289" i="1"/>
  <c r="BF289" i="1" s="1"/>
  <c r="BK288" i="1"/>
  <c r="BI288" i="1"/>
  <c r="BH288" i="1"/>
  <c r="BG288" i="1"/>
  <c r="BE288" i="1"/>
  <c r="T288" i="1"/>
  <c r="R288" i="1"/>
  <c r="P288" i="1"/>
  <c r="J288" i="1"/>
  <c r="BF288" i="1" s="1"/>
  <c r="BK287" i="1"/>
  <c r="BI287" i="1"/>
  <c r="BH287" i="1"/>
  <c r="BG287" i="1"/>
  <c r="BE287" i="1"/>
  <c r="T287" i="1"/>
  <c r="T286" i="1" s="1"/>
  <c r="R287" i="1"/>
  <c r="R286" i="1" s="1"/>
  <c r="P287" i="1"/>
  <c r="P286" i="1" s="1"/>
  <c r="J287" i="1"/>
  <c r="BF287" i="1" s="1"/>
  <c r="BK285" i="1"/>
  <c r="BI285" i="1"/>
  <c r="BH285" i="1"/>
  <c r="BG285" i="1"/>
  <c r="BE285" i="1"/>
  <c r="T285" i="1"/>
  <c r="R285" i="1"/>
  <c r="P285" i="1"/>
  <c r="J285" i="1"/>
  <c r="BF285" i="1" s="1"/>
  <c r="BK284" i="1"/>
  <c r="BI284" i="1"/>
  <c r="BH284" i="1"/>
  <c r="BG284" i="1"/>
  <c r="BE284" i="1"/>
  <c r="T284" i="1"/>
  <c r="R284" i="1"/>
  <c r="P284" i="1"/>
  <c r="J284" i="1"/>
  <c r="BF284" i="1" s="1"/>
  <c r="BK283" i="1"/>
  <c r="BI283" i="1"/>
  <c r="BH283" i="1"/>
  <c r="BG283" i="1"/>
  <c r="BE283" i="1"/>
  <c r="T283" i="1"/>
  <c r="R283" i="1"/>
  <c r="P283" i="1"/>
  <c r="J283" i="1"/>
  <c r="BF283" i="1" s="1"/>
  <c r="BK282" i="1"/>
  <c r="BI282" i="1"/>
  <c r="BH282" i="1"/>
  <c r="BG282" i="1"/>
  <c r="BE282" i="1"/>
  <c r="T282" i="1"/>
  <c r="R282" i="1"/>
  <c r="P282" i="1"/>
  <c r="P280" i="1" s="1"/>
  <c r="J282" i="1"/>
  <c r="BF282" i="1" s="1"/>
  <c r="BK281" i="1"/>
  <c r="BI281" i="1"/>
  <c r="BH281" i="1"/>
  <c r="BG281" i="1"/>
  <c r="BF281" i="1"/>
  <c r="BE281" i="1"/>
  <c r="T281" i="1"/>
  <c r="R281" i="1"/>
  <c r="P281" i="1"/>
  <c r="J281" i="1"/>
  <c r="BK280" i="1"/>
  <c r="J280" i="1" s="1"/>
  <c r="J111" i="1" s="1"/>
  <c r="BK279" i="1"/>
  <c r="BI279" i="1"/>
  <c r="BH279" i="1"/>
  <c r="BG279" i="1"/>
  <c r="BE279" i="1"/>
  <c r="T279" i="1"/>
  <c r="R279" i="1"/>
  <c r="P279" i="1"/>
  <c r="J279" i="1"/>
  <c r="BF279" i="1" s="1"/>
  <c r="BK278" i="1"/>
  <c r="BI278" i="1"/>
  <c r="BH278" i="1"/>
  <c r="BG278" i="1"/>
  <c r="BE278" i="1"/>
  <c r="T278" i="1"/>
  <c r="R278" i="1"/>
  <c r="P278" i="1"/>
  <c r="J278" i="1"/>
  <c r="BF278" i="1" s="1"/>
  <c r="BK277" i="1"/>
  <c r="BI277" i="1"/>
  <c r="BH277" i="1"/>
  <c r="BG277" i="1"/>
  <c r="BE277" i="1"/>
  <c r="T277" i="1"/>
  <c r="R277" i="1"/>
  <c r="P277" i="1"/>
  <c r="J277" i="1"/>
  <c r="BF277" i="1" s="1"/>
  <c r="BK276" i="1"/>
  <c r="BI276" i="1"/>
  <c r="BH276" i="1"/>
  <c r="BG276" i="1"/>
  <c r="BE276" i="1"/>
  <c r="T276" i="1"/>
  <c r="R276" i="1"/>
  <c r="P276" i="1"/>
  <c r="J276" i="1"/>
  <c r="BF276" i="1" s="1"/>
  <c r="BK275" i="1"/>
  <c r="BI275" i="1"/>
  <c r="BH275" i="1"/>
  <c r="BG275" i="1"/>
  <c r="BE275" i="1"/>
  <c r="T275" i="1"/>
  <c r="R275" i="1"/>
  <c r="P275" i="1"/>
  <c r="J275" i="1"/>
  <c r="BF275" i="1" s="1"/>
  <c r="BK274" i="1"/>
  <c r="BI274" i="1"/>
  <c r="BH274" i="1"/>
  <c r="BG274" i="1"/>
  <c r="BE274" i="1"/>
  <c r="T274" i="1"/>
  <c r="R274" i="1"/>
  <c r="P274" i="1"/>
  <c r="J274" i="1"/>
  <c r="BF274" i="1" s="1"/>
  <c r="BK273" i="1"/>
  <c r="BI273" i="1"/>
  <c r="BH273" i="1"/>
  <c r="BG273" i="1"/>
  <c r="BE273" i="1"/>
  <c r="T273" i="1"/>
  <c r="R273" i="1"/>
  <c r="P273" i="1"/>
  <c r="J273" i="1"/>
  <c r="BF273" i="1" s="1"/>
  <c r="BK272" i="1"/>
  <c r="BI272" i="1"/>
  <c r="BH272" i="1"/>
  <c r="BG272" i="1"/>
  <c r="BE272" i="1"/>
  <c r="T272" i="1"/>
  <c r="T271" i="1" s="1"/>
  <c r="R272" i="1"/>
  <c r="P272" i="1"/>
  <c r="J272" i="1"/>
  <c r="BF272" i="1" s="1"/>
  <c r="BK270" i="1"/>
  <c r="BI270" i="1"/>
  <c r="BH270" i="1"/>
  <c r="BG270" i="1"/>
  <c r="BE270" i="1"/>
  <c r="T270" i="1"/>
  <c r="R270" i="1"/>
  <c r="P270" i="1"/>
  <c r="J270" i="1"/>
  <c r="BF270" i="1" s="1"/>
  <c r="BK269" i="1"/>
  <c r="BK267" i="1" s="1"/>
  <c r="J267" i="1" s="1"/>
  <c r="J109" i="1" s="1"/>
  <c r="BI269" i="1"/>
  <c r="BH269" i="1"/>
  <c r="BG269" i="1"/>
  <c r="BE269" i="1"/>
  <c r="T269" i="1"/>
  <c r="R269" i="1"/>
  <c r="P269" i="1"/>
  <c r="J269" i="1"/>
  <c r="BF269" i="1" s="1"/>
  <c r="BK268" i="1"/>
  <c r="BI268" i="1"/>
  <c r="BH268" i="1"/>
  <c r="BG268" i="1"/>
  <c r="BE268" i="1"/>
  <c r="T268" i="1"/>
  <c r="R268" i="1"/>
  <c r="R267" i="1" s="1"/>
  <c r="P268" i="1"/>
  <c r="J268" i="1"/>
  <c r="BF268" i="1" s="1"/>
  <c r="BK266" i="1"/>
  <c r="BI266" i="1"/>
  <c r="BH266" i="1"/>
  <c r="BG266" i="1"/>
  <c r="BE266" i="1"/>
  <c r="T266" i="1"/>
  <c r="R266" i="1"/>
  <c r="P266" i="1"/>
  <c r="J266" i="1"/>
  <c r="BF266" i="1" s="1"/>
  <c r="BK265" i="1"/>
  <c r="BI265" i="1"/>
  <c r="BH265" i="1"/>
  <c r="BG265" i="1"/>
  <c r="BE265" i="1"/>
  <c r="T265" i="1"/>
  <c r="R265" i="1"/>
  <c r="P265" i="1"/>
  <c r="J265" i="1"/>
  <c r="BF265" i="1" s="1"/>
  <c r="BK264" i="1"/>
  <c r="BI264" i="1"/>
  <c r="BH264" i="1"/>
  <c r="BG264" i="1"/>
  <c r="BE264" i="1"/>
  <c r="T264" i="1"/>
  <c r="R264" i="1"/>
  <c r="P264" i="1"/>
  <c r="J264" i="1"/>
  <c r="BF264" i="1" s="1"/>
  <c r="BK263" i="1"/>
  <c r="BI263" i="1"/>
  <c r="BH263" i="1"/>
  <c r="BG263" i="1"/>
  <c r="BF263" i="1"/>
  <c r="BE263" i="1"/>
  <c r="T263" i="1"/>
  <c r="R263" i="1"/>
  <c r="P263" i="1"/>
  <c r="J263" i="1"/>
  <c r="BK262" i="1"/>
  <c r="BI262" i="1"/>
  <c r="BH262" i="1"/>
  <c r="BG262" i="1"/>
  <c r="BE262" i="1"/>
  <c r="T262" i="1"/>
  <c r="R262" i="1"/>
  <c r="P262" i="1"/>
  <c r="J262" i="1"/>
  <c r="BF262" i="1" s="1"/>
  <c r="BK261" i="1"/>
  <c r="BI261" i="1"/>
  <c r="BH261" i="1"/>
  <c r="BG261" i="1"/>
  <c r="BE261" i="1"/>
  <c r="T261" i="1"/>
  <c r="R261" i="1"/>
  <c r="P261" i="1"/>
  <c r="J261" i="1"/>
  <c r="BF261" i="1" s="1"/>
  <c r="BK260" i="1"/>
  <c r="BI260" i="1"/>
  <c r="BH260" i="1"/>
  <c r="BG260" i="1"/>
  <c r="BE260" i="1"/>
  <c r="T260" i="1"/>
  <c r="R260" i="1"/>
  <c r="P260" i="1"/>
  <c r="J260" i="1"/>
  <c r="BF260" i="1" s="1"/>
  <c r="BK259" i="1"/>
  <c r="BI259" i="1"/>
  <c r="BH259" i="1"/>
  <c r="BG259" i="1"/>
  <c r="BE259" i="1"/>
  <c r="T259" i="1"/>
  <c r="R259" i="1"/>
  <c r="P259" i="1"/>
  <c r="J259" i="1"/>
  <c r="BF259" i="1" s="1"/>
  <c r="BK258" i="1"/>
  <c r="BI258" i="1"/>
  <c r="BH258" i="1"/>
  <c r="BG258" i="1"/>
  <c r="BE258" i="1"/>
  <c r="T258" i="1"/>
  <c r="R258" i="1"/>
  <c r="P258" i="1"/>
  <c r="J258" i="1"/>
  <c r="BF258" i="1" s="1"/>
  <c r="BK257" i="1"/>
  <c r="BI257" i="1"/>
  <c r="BH257" i="1"/>
  <c r="BG257" i="1"/>
  <c r="BE257" i="1"/>
  <c r="T257" i="1"/>
  <c r="R257" i="1"/>
  <c r="P257" i="1"/>
  <c r="J257" i="1"/>
  <c r="BF257" i="1" s="1"/>
  <c r="BK256" i="1"/>
  <c r="BI256" i="1"/>
  <c r="BH256" i="1"/>
  <c r="BG256" i="1"/>
  <c r="BE256" i="1"/>
  <c r="T256" i="1"/>
  <c r="R256" i="1"/>
  <c r="P256" i="1"/>
  <c r="J256" i="1"/>
  <c r="BF256" i="1" s="1"/>
  <c r="BK255" i="1"/>
  <c r="BI255" i="1"/>
  <c r="BH255" i="1"/>
  <c r="BG255" i="1"/>
  <c r="BE255" i="1"/>
  <c r="T255" i="1"/>
  <c r="R255" i="1"/>
  <c r="P255" i="1"/>
  <c r="J255" i="1"/>
  <c r="BF255" i="1" s="1"/>
  <c r="BK254" i="1"/>
  <c r="BI254" i="1"/>
  <c r="BH254" i="1"/>
  <c r="BG254" i="1"/>
  <c r="BF254" i="1"/>
  <c r="BE254" i="1"/>
  <c r="T254" i="1"/>
  <c r="R254" i="1"/>
  <c r="P254" i="1"/>
  <c r="J254" i="1"/>
  <c r="BK253" i="1"/>
  <c r="BK251" i="1" s="1"/>
  <c r="BI253" i="1"/>
  <c r="BH253" i="1"/>
  <c r="BG253" i="1"/>
  <c r="BE253" i="1"/>
  <c r="T253" i="1"/>
  <c r="R253" i="1"/>
  <c r="P253" i="1"/>
  <c r="J253" i="1"/>
  <c r="BF253" i="1" s="1"/>
  <c r="BK252" i="1"/>
  <c r="BI252" i="1"/>
  <c r="BH252" i="1"/>
  <c r="BG252" i="1"/>
  <c r="BE252" i="1"/>
  <c r="T252" i="1"/>
  <c r="R252" i="1"/>
  <c r="P252" i="1"/>
  <c r="J252" i="1"/>
  <c r="BF252" i="1" s="1"/>
  <c r="T251" i="1"/>
  <c r="BK249" i="1"/>
  <c r="BI249" i="1"/>
  <c r="BH249" i="1"/>
  <c r="BG249" i="1"/>
  <c r="BE249" i="1"/>
  <c r="T249" i="1"/>
  <c r="R249" i="1"/>
  <c r="P249" i="1"/>
  <c r="J249" i="1"/>
  <c r="BF249" i="1" s="1"/>
  <c r="BK248" i="1"/>
  <c r="BI248" i="1"/>
  <c r="BH248" i="1"/>
  <c r="BG248" i="1"/>
  <c r="BE248" i="1"/>
  <c r="T248" i="1"/>
  <c r="R248" i="1"/>
  <c r="P248" i="1"/>
  <c r="J248" i="1"/>
  <c r="BF248" i="1" s="1"/>
  <c r="BK247" i="1"/>
  <c r="BI247" i="1"/>
  <c r="BH247" i="1"/>
  <c r="BG247" i="1"/>
  <c r="BE247" i="1"/>
  <c r="T247" i="1"/>
  <c r="R247" i="1"/>
  <c r="P247" i="1"/>
  <c r="J247" i="1"/>
  <c r="BF247" i="1" s="1"/>
  <c r="BK246" i="1"/>
  <c r="BI246" i="1"/>
  <c r="BH246" i="1"/>
  <c r="BG246" i="1"/>
  <c r="BE246" i="1"/>
  <c r="T246" i="1"/>
  <c r="R246" i="1"/>
  <c r="P246" i="1"/>
  <c r="J246" i="1"/>
  <c r="BF246" i="1" s="1"/>
  <c r="BK245" i="1"/>
  <c r="BI245" i="1"/>
  <c r="BH245" i="1"/>
  <c r="BG245" i="1"/>
  <c r="BE245" i="1"/>
  <c r="T245" i="1"/>
  <c r="R245" i="1"/>
  <c r="P245" i="1"/>
  <c r="J245" i="1"/>
  <c r="BF245" i="1" s="1"/>
  <c r="BK244" i="1"/>
  <c r="BI244" i="1"/>
  <c r="BH244" i="1"/>
  <c r="BG244" i="1"/>
  <c r="BE244" i="1"/>
  <c r="T244" i="1"/>
  <c r="R244" i="1"/>
  <c r="P244" i="1"/>
  <c r="J244" i="1"/>
  <c r="BF244" i="1" s="1"/>
  <c r="BK243" i="1"/>
  <c r="BI243" i="1"/>
  <c r="BH243" i="1"/>
  <c r="BG243" i="1"/>
  <c r="BE243" i="1"/>
  <c r="T243" i="1"/>
  <c r="R243" i="1"/>
  <c r="P243" i="1"/>
  <c r="J243" i="1"/>
  <c r="BF243" i="1" s="1"/>
  <c r="BK242" i="1"/>
  <c r="BI242" i="1"/>
  <c r="BH242" i="1"/>
  <c r="BG242" i="1"/>
  <c r="BE242" i="1"/>
  <c r="T242" i="1"/>
  <c r="R242" i="1"/>
  <c r="P242" i="1"/>
  <c r="J242" i="1"/>
  <c r="BF242" i="1" s="1"/>
  <c r="BK241" i="1"/>
  <c r="BI241" i="1"/>
  <c r="BH241" i="1"/>
  <c r="BG241" i="1"/>
  <c r="BE241" i="1"/>
  <c r="T241" i="1"/>
  <c r="R241" i="1"/>
  <c r="P241" i="1"/>
  <c r="J241" i="1"/>
  <c r="BF241" i="1" s="1"/>
  <c r="BK240" i="1"/>
  <c r="BI240" i="1"/>
  <c r="BH240" i="1"/>
  <c r="BG240" i="1"/>
  <c r="BE240" i="1"/>
  <c r="T240" i="1"/>
  <c r="R240" i="1"/>
  <c r="P240" i="1"/>
  <c r="J240" i="1"/>
  <c r="BF240" i="1" s="1"/>
  <c r="BK239" i="1"/>
  <c r="BI239" i="1"/>
  <c r="BH239" i="1"/>
  <c r="BG239" i="1"/>
  <c r="BE239" i="1"/>
  <c r="T239" i="1"/>
  <c r="R239" i="1"/>
  <c r="P239" i="1"/>
  <c r="J239" i="1"/>
  <c r="BF239" i="1" s="1"/>
  <c r="BK238" i="1"/>
  <c r="BI238" i="1"/>
  <c r="BH238" i="1"/>
  <c r="BG238" i="1"/>
  <c r="BE238" i="1"/>
  <c r="T238" i="1"/>
  <c r="R238" i="1"/>
  <c r="P238" i="1"/>
  <c r="J238" i="1"/>
  <c r="BF238" i="1" s="1"/>
  <c r="BK237" i="1"/>
  <c r="BI237" i="1"/>
  <c r="BH237" i="1"/>
  <c r="BG237" i="1"/>
  <c r="BE237" i="1"/>
  <c r="T237" i="1"/>
  <c r="R237" i="1"/>
  <c r="P237" i="1"/>
  <c r="J237" i="1"/>
  <c r="BF237" i="1" s="1"/>
  <c r="BK236" i="1"/>
  <c r="BI236" i="1"/>
  <c r="BH236" i="1"/>
  <c r="BG236" i="1"/>
  <c r="BE236" i="1"/>
  <c r="T236" i="1"/>
  <c r="R236" i="1"/>
  <c r="P236" i="1"/>
  <c r="J236" i="1"/>
  <c r="BF236" i="1" s="1"/>
  <c r="BK235" i="1"/>
  <c r="BI235" i="1"/>
  <c r="BH235" i="1"/>
  <c r="BG235" i="1"/>
  <c r="BE235" i="1"/>
  <c r="T235" i="1"/>
  <c r="R235" i="1"/>
  <c r="P235" i="1"/>
  <c r="J235" i="1"/>
  <c r="BF235" i="1" s="1"/>
  <c r="BK234" i="1"/>
  <c r="BI234" i="1"/>
  <c r="BH234" i="1"/>
  <c r="BG234" i="1"/>
  <c r="BE234" i="1"/>
  <c r="T234" i="1"/>
  <c r="T232" i="1" s="1"/>
  <c r="R234" i="1"/>
  <c r="P234" i="1"/>
  <c r="J234" i="1"/>
  <c r="BF234" i="1" s="1"/>
  <c r="BK233" i="1"/>
  <c r="BI233" i="1"/>
  <c r="BH233" i="1"/>
  <c r="BG233" i="1"/>
  <c r="BE233" i="1"/>
  <c r="T233" i="1"/>
  <c r="R233" i="1"/>
  <c r="R232" i="1" s="1"/>
  <c r="P233" i="1"/>
  <c r="J233" i="1"/>
  <c r="BF233" i="1" s="1"/>
  <c r="BK231" i="1"/>
  <c r="BK230" i="1" s="1"/>
  <c r="J230" i="1" s="1"/>
  <c r="J105" i="1" s="1"/>
  <c r="BI231" i="1"/>
  <c r="BH231" i="1"/>
  <c r="BG231" i="1"/>
  <c r="BE231" i="1"/>
  <c r="T231" i="1"/>
  <c r="R231" i="1"/>
  <c r="P231" i="1"/>
  <c r="P230" i="1" s="1"/>
  <c r="J231" i="1"/>
  <c r="BF231" i="1" s="1"/>
  <c r="T230" i="1"/>
  <c r="R230" i="1"/>
  <c r="BK229" i="1"/>
  <c r="BI229" i="1"/>
  <c r="BH229" i="1"/>
  <c r="BG229" i="1"/>
  <c r="BE229" i="1"/>
  <c r="T229" i="1"/>
  <c r="R229" i="1"/>
  <c r="P229" i="1"/>
  <c r="J229" i="1"/>
  <c r="BF229" i="1" s="1"/>
  <c r="BK228" i="1"/>
  <c r="BI228" i="1"/>
  <c r="BH228" i="1"/>
  <c r="BG228" i="1"/>
  <c r="BE228" i="1"/>
  <c r="T228" i="1"/>
  <c r="R228" i="1"/>
  <c r="P228" i="1"/>
  <c r="J228" i="1"/>
  <c r="BF228" i="1" s="1"/>
  <c r="BK227" i="1"/>
  <c r="BI227" i="1"/>
  <c r="BH227" i="1"/>
  <c r="BG227" i="1"/>
  <c r="BE227" i="1"/>
  <c r="T227" i="1"/>
  <c r="R227" i="1"/>
  <c r="P227" i="1"/>
  <c r="J227" i="1"/>
  <c r="BF227" i="1" s="1"/>
  <c r="BK226" i="1"/>
  <c r="BI226" i="1"/>
  <c r="BH226" i="1"/>
  <c r="BG226" i="1"/>
  <c r="BE226" i="1"/>
  <c r="T226" i="1"/>
  <c r="R226" i="1"/>
  <c r="P226" i="1"/>
  <c r="J226" i="1"/>
  <c r="BF226" i="1" s="1"/>
  <c r="BK225" i="1"/>
  <c r="BI225" i="1"/>
  <c r="BH225" i="1"/>
  <c r="BG225" i="1"/>
  <c r="BE225" i="1"/>
  <c r="T225" i="1"/>
  <c r="R225" i="1"/>
  <c r="P225" i="1"/>
  <c r="J225" i="1"/>
  <c r="BF225" i="1" s="1"/>
  <c r="BK224" i="1"/>
  <c r="BI224" i="1"/>
  <c r="BH224" i="1"/>
  <c r="BG224" i="1"/>
  <c r="BE224" i="1"/>
  <c r="T224" i="1"/>
  <c r="R224" i="1"/>
  <c r="P224" i="1"/>
  <c r="J224" i="1"/>
  <c r="BF224" i="1" s="1"/>
  <c r="BK223" i="1"/>
  <c r="BI223" i="1"/>
  <c r="BH223" i="1"/>
  <c r="BG223" i="1"/>
  <c r="BE223" i="1"/>
  <c r="T223" i="1"/>
  <c r="R223" i="1"/>
  <c r="P223" i="1"/>
  <c r="J223" i="1"/>
  <c r="BF223" i="1" s="1"/>
  <c r="BK222" i="1"/>
  <c r="BI222" i="1"/>
  <c r="BH222" i="1"/>
  <c r="BG222" i="1"/>
  <c r="BE222" i="1"/>
  <c r="T222" i="1"/>
  <c r="R222" i="1"/>
  <c r="P222" i="1"/>
  <c r="J222" i="1"/>
  <c r="BF222" i="1" s="1"/>
  <c r="BK221" i="1"/>
  <c r="BI221" i="1"/>
  <c r="BH221" i="1"/>
  <c r="BG221" i="1"/>
  <c r="BE221" i="1"/>
  <c r="T221" i="1"/>
  <c r="R221" i="1"/>
  <c r="P221" i="1"/>
  <c r="J221" i="1"/>
  <c r="BF221" i="1" s="1"/>
  <c r="BK220" i="1"/>
  <c r="BI220" i="1"/>
  <c r="BH220" i="1"/>
  <c r="BG220" i="1"/>
  <c r="BE220" i="1"/>
  <c r="T220" i="1"/>
  <c r="R220" i="1"/>
  <c r="P220" i="1"/>
  <c r="J220" i="1"/>
  <c r="BF220" i="1" s="1"/>
  <c r="BK219" i="1"/>
  <c r="BI219" i="1"/>
  <c r="BH219" i="1"/>
  <c r="BG219" i="1"/>
  <c r="BE219" i="1"/>
  <c r="T219" i="1"/>
  <c r="R219" i="1"/>
  <c r="P219" i="1"/>
  <c r="J219" i="1"/>
  <c r="BF219" i="1" s="1"/>
  <c r="BK218" i="1"/>
  <c r="BI218" i="1"/>
  <c r="BH218" i="1"/>
  <c r="BG218" i="1"/>
  <c r="BE218" i="1"/>
  <c r="T218" i="1"/>
  <c r="R218" i="1"/>
  <c r="P218" i="1"/>
  <c r="J218" i="1"/>
  <c r="BF218" i="1" s="1"/>
  <c r="BK216" i="1"/>
  <c r="BI216" i="1"/>
  <c r="BH216" i="1"/>
  <c r="BG216" i="1"/>
  <c r="BE216" i="1"/>
  <c r="T216" i="1"/>
  <c r="R216" i="1"/>
  <c r="P216" i="1"/>
  <c r="J216" i="1"/>
  <c r="BF216" i="1" s="1"/>
  <c r="BK215" i="1"/>
  <c r="BI215" i="1"/>
  <c r="BH215" i="1"/>
  <c r="BG215" i="1"/>
  <c r="BE215" i="1"/>
  <c r="T215" i="1"/>
  <c r="R215" i="1"/>
  <c r="P215" i="1"/>
  <c r="J215" i="1"/>
  <c r="BF215" i="1" s="1"/>
  <c r="BK214" i="1"/>
  <c r="BI214" i="1"/>
  <c r="BH214" i="1"/>
  <c r="BG214" i="1"/>
  <c r="BE214" i="1"/>
  <c r="T214" i="1"/>
  <c r="R214" i="1"/>
  <c r="P214" i="1"/>
  <c r="J214" i="1"/>
  <c r="BF214" i="1" s="1"/>
  <c r="BK213" i="1"/>
  <c r="BI213" i="1"/>
  <c r="BH213" i="1"/>
  <c r="BG213" i="1"/>
  <c r="BE213" i="1"/>
  <c r="T213" i="1"/>
  <c r="R213" i="1"/>
  <c r="P213" i="1"/>
  <c r="J213" i="1"/>
  <c r="BF213" i="1" s="1"/>
  <c r="BK212" i="1"/>
  <c r="BI212" i="1"/>
  <c r="BH212" i="1"/>
  <c r="BG212" i="1"/>
  <c r="BE212" i="1"/>
  <c r="T212" i="1"/>
  <c r="R212" i="1"/>
  <c r="P212" i="1"/>
  <c r="J212" i="1"/>
  <c r="BF212" i="1" s="1"/>
  <c r="BK211" i="1"/>
  <c r="BI211" i="1"/>
  <c r="BH211" i="1"/>
  <c r="BG211" i="1"/>
  <c r="BF211" i="1"/>
  <c r="BE211" i="1"/>
  <c r="T211" i="1"/>
  <c r="R211" i="1"/>
  <c r="P211" i="1"/>
  <c r="J211" i="1"/>
  <c r="BK210" i="1"/>
  <c r="BI210" i="1"/>
  <c r="BH210" i="1"/>
  <c r="BG210" i="1"/>
  <c r="BE210" i="1"/>
  <c r="T210" i="1"/>
  <c r="R210" i="1"/>
  <c r="P210" i="1"/>
  <c r="J210" i="1"/>
  <c r="BF210" i="1" s="1"/>
  <c r="BK209" i="1"/>
  <c r="BI209" i="1"/>
  <c r="BH209" i="1"/>
  <c r="BG209" i="1"/>
  <c r="BE209" i="1"/>
  <c r="T209" i="1"/>
  <c r="R209" i="1"/>
  <c r="P209" i="1"/>
  <c r="J209" i="1"/>
  <c r="BF209" i="1" s="1"/>
  <c r="BK208" i="1"/>
  <c r="BI208" i="1"/>
  <c r="BH208" i="1"/>
  <c r="BG208" i="1"/>
  <c r="BE208" i="1"/>
  <c r="T208" i="1"/>
  <c r="R208" i="1"/>
  <c r="P208" i="1"/>
  <c r="J208" i="1"/>
  <c r="BF208" i="1" s="1"/>
  <c r="BK207" i="1"/>
  <c r="BI207" i="1"/>
  <c r="BH207" i="1"/>
  <c r="BG207" i="1"/>
  <c r="BE207" i="1"/>
  <c r="T207" i="1"/>
  <c r="R207" i="1"/>
  <c r="P207" i="1"/>
  <c r="J207" i="1"/>
  <c r="BF207" i="1" s="1"/>
  <c r="BK206" i="1"/>
  <c r="BI206" i="1"/>
  <c r="BH206" i="1"/>
  <c r="BG206" i="1"/>
  <c r="BF206" i="1"/>
  <c r="BE206" i="1"/>
  <c r="T206" i="1"/>
  <c r="R206" i="1"/>
  <c r="P206" i="1"/>
  <c r="J206" i="1"/>
  <c r="BK205" i="1"/>
  <c r="BI205" i="1"/>
  <c r="BH205" i="1"/>
  <c r="BG205" i="1"/>
  <c r="BE205" i="1"/>
  <c r="T205" i="1"/>
  <c r="R205" i="1"/>
  <c r="P205" i="1"/>
  <c r="J205" i="1"/>
  <c r="BF205" i="1" s="1"/>
  <c r="BK204" i="1"/>
  <c r="BI204" i="1"/>
  <c r="BH204" i="1"/>
  <c r="BG204" i="1"/>
  <c r="BE204" i="1"/>
  <c r="T204" i="1"/>
  <c r="R204" i="1"/>
  <c r="P204" i="1"/>
  <c r="J204" i="1"/>
  <c r="BF204" i="1" s="1"/>
  <c r="BK203" i="1"/>
  <c r="BI203" i="1"/>
  <c r="BH203" i="1"/>
  <c r="BG203" i="1"/>
  <c r="BE203" i="1"/>
  <c r="T203" i="1"/>
  <c r="R203" i="1"/>
  <c r="P203" i="1"/>
  <c r="J203" i="1"/>
  <c r="BF203" i="1" s="1"/>
  <c r="BK202" i="1"/>
  <c r="BI202" i="1"/>
  <c r="BH202" i="1"/>
  <c r="BG202" i="1"/>
  <c r="BE202" i="1"/>
  <c r="T202" i="1"/>
  <c r="R202" i="1"/>
  <c r="R199" i="1" s="1"/>
  <c r="P202" i="1"/>
  <c r="J202" i="1"/>
  <c r="BF202" i="1" s="1"/>
  <c r="BK201" i="1"/>
  <c r="BI201" i="1"/>
  <c r="BH201" i="1"/>
  <c r="BG201" i="1"/>
  <c r="BE201" i="1"/>
  <c r="T201" i="1"/>
  <c r="R201" i="1"/>
  <c r="P201" i="1"/>
  <c r="J201" i="1"/>
  <c r="BF201" i="1" s="1"/>
  <c r="BK200" i="1"/>
  <c r="BK199" i="1" s="1"/>
  <c r="J199" i="1" s="1"/>
  <c r="J103" i="1" s="1"/>
  <c r="BI200" i="1"/>
  <c r="BH200" i="1"/>
  <c r="BG200" i="1"/>
  <c r="BE200" i="1"/>
  <c r="T200" i="1"/>
  <c r="R200" i="1"/>
  <c r="P200" i="1"/>
  <c r="J200" i="1"/>
  <c r="BF200" i="1" s="1"/>
  <c r="BK198" i="1"/>
  <c r="BI198" i="1"/>
  <c r="BH198" i="1"/>
  <c r="BG198" i="1"/>
  <c r="BE198" i="1"/>
  <c r="T198" i="1"/>
  <c r="R198" i="1"/>
  <c r="P198" i="1"/>
  <c r="J198" i="1"/>
  <c r="BF198" i="1" s="1"/>
  <c r="BK197" i="1"/>
  <c r="BI197" i="1"/>
  <c r="BH197" i="1"/>
  <c r="BG197" i="1"/>
  <c r="BE197" i="1"/>
  <c r="T197" i="1"/>
  <c r="R197" i="1"/>
  <c r="P197" i="1"/>
  <c r="J197" i="1"/>
  <c r="BF197" i="1" s="1"/>
  <c r="BK196" i="1"/>
  <c r="BI196" i="1"/>
  <c r="BH196" i="1"/>
  <c r="BG196" i="1"/>
  <c r="BE196" i="1"/>
  <c r="T196" i="1"/>
  <c r="R196" i="1"/>
  <c r="P196" i="1"/>
  <c r="J196" i="1"/>
  <c r="BF196" i="1" s="1"/>
  <c r="BK195" i="1"/>
  <c r="BI195" i="1"/>
  <c r="BH195" i="1"/>
  <c r="BG195" i="1"/>
  <c r="BE195" i="1"/>
  <c r="T195" i="1"/>
  <c r="T194" i="1" s="1"/>
  <c r="R195" i="1"/>
  <c r="R194" i="1" s="1"/>
  <c r="P195" i="1"/>
  <c r="J195" i="1"/>
  <c r="BF195" i="1" s="1"/>
  <c r="BK193" i="1"/>
  <c r="BI193" i="1"/>
  <c r="BH193" i="1"/>
  <c r="BG193" i="1"/>
  <c r="BE193" i="1"/>
  <c r="T193" i="1"/>
  <c r="R193" i="1"/>
  <c r="P193" i="1"/>
  <c r="J193" i="1"/>
  <c r="BF193" i="1" s="1"/>
  <c r="BK192" i="1"/>
  <c r="BI192" i="1"/>
  <c r="BH192" i="1"/>
  <c r="BG192" i="1"/>
  <c r="BE192" i="1"/>
  <c r="T192" i="1"/>
  <c r="R192" i="1"/>
  <c r="P192" i="1"/>
  <c r="J192" i="1"/>
  <c r="BF192" i="1" s="1"/>
  <c r="BK191" i="1"/>
  <c r="BI191" i="1"/>
  <c r="BH191" i="1"/>
  <c r="BG191" i="1"/>
  <c r="BE191" i="1"/>
  <c r="T191" i="1"/>
  <c r="R191" i="1"/>
  <c r="P191" i="1"/>
  <c r="J191" i="1"/>
  <c r="BF191" i="1" s="1"/>
  <c r="BK190" i="1"/>
  <c r="BI190" i="1"/>
  <c r="BH190" i="1"/>
  <c r="BG190" i="1"/>
  <c r="BE190" i="1"/>
  <c r="T190" i="1"/>
  <c r="R190" i="1"/>
  <c r="P190" i="1"/>
  <c r="J190" i="1"/>
  <c r="BF190" i="1" s="1"/>
  <c r="BK189" i="1"/>
  <c r="BI189" i="1"/>
  <c r="BH189" i="1"/>
  <c r="BG189" i="1"/>
  <c r="BE189" i="1"/>
  <c r="T189" i="1"/>
  <c r="R189" i="1"/>
  <c r="P189" i="1"/>
  <c r="J189" i="1"/>
  <c r="BF189" i="1" s="1"/>
  <c r="BK188" i="1"/>
  <c r="BI188" i="1"/>
  <c r="BH188" i="1"/>
  <c r="BG188" i="1"/>
  <c r="BE188" i="1"/>
  <c r="T188" i="1"/>
  <c r="R188" i="1"/>
  <c r="P188" i="1"/>
  <c r="J188" i="1"/>
  <c r="BF188" i="1" s="1"/>
  <c r="BK187" i="1"/>
  <c r="BI187" i="1"/>
  <c r="BH187" i="1"/>
  <c r="BG187" i="1"/>
  <c r="BE187" i="1"/>
  <c r="T187" i="1"/>
  <c r="R187" i="1"/>
  <c r="P187" i="1"/>
  <c r="J187" i="1"/>
  <c r="BF187" i="1" s="1"/>
  <c r="BK186" i="1"/>
  <c r="BI186" i="1"/>
  <c r="BH186" i="1"/>
  <c r="BG186" i="1"/>
  <c r="BF186" i="1"/>
  <c r="BE186" i="1"/>
  <c r="T186" i="1"/>
  <c r="R186" i="1"/>
  <c r="P186" i="1"/>
  <c r="J186" i="1"/>
  <c r="BK185" i="1"/>
  <c r="BI185" i="1"/>
  <c r="BH185" i="1"/>
  <c r="BG185" i="1"/>
  <c r="BE185" i="1"/>
  <c r="T185" i="1"/>
  <c r="R185" i="1"/>
  <c r="P185" i="1"/>
  <c r="J185" i="1"/>
  <c r="BF185" i="1" s="1"/>
  <c r="BK184" i="1"/>
  <c r="BI184" i="1"/>
  <c r="BH184" i="1"/>
  <c r="BG184" i="1"/>
  <c r="BE184" i="1"/>
  <c r="T184" i="1"/>
  <c r="R184" i="1"/>
  <c r="P184" i="1"/>
  <c r="J184" i="1"/>
  <c r="BF184" i="1" s="1"/>
  <c r="BK183" i="1"/>
  <c r="BI183" i="1"/>
  <c r="BH183" i="1"/>
  <c r="BG183" i="1"/>
  <c r="BE183" i="1"/>
  <c r="T183" i="1"/>
  <c r="R183" i="1"/>
  <c r="P183" i="1"/>
  <c r="J183" i="1"/>
  <c r="BF183" i="1" s="1"/>
  <c r="BK182" i="1"/>
  <c r="BI182" i="1"/>
  <c r="BH182" i="1"/>
  <c r="BG182" i="1"/>
  <c r="BE182" i="1"/>
  <c r="T182" i="1"/>
  <c r="R182" i="1"/>
  <c r="P182" i="1"/>
  <c r="J182" i="1"/>
  <c r="BF182" i="1" s="1"/>
  <c r="BK181" i="1"/>
  <c r="BI181" i="1"/>
  <c r="BH181" i="1"/>
  <c r="BG181" i="1"/>
  <c r="BF181" i="1"/>
  <c r="BE181" i="1"/>
  <c r="T181" i="1"/>
  <c r="R181" i="1"/>
  <c r="P181" i="1"/>
  <c r="J181" i="1"/>
  <c r="BK180" i="1"/>
  <c r="BI180" i="1"/>
  <c r="BH180" i="1"/>
  <c r="BG180" i="1"/>
  <c r="BE180" i="1"/>
  <c r="T180" i="1"/>
  <c r="R180" i="1"/>
  <c r="P180" i="1"/>
  <c r="J180" i="1"/>
  <c r="BF180" i="1" s="1"/>
  <c r="BK179" i="1"/>
  <c r="BI179" i="1"/>
  <c r="BH179" i="1"/>
  <c r="BG179" i="1"/>
  <c r="BE179" i="1"/>
  <c r="T179" i="1"/>
  <c r="R179" i="1"/>
  <c r="P179" i="1"/>
  <c r="J179" i="1"/>
  <c r="BF179" i="1" s="1"/>
  <c r="BK178" i="1"/>
  <c r="BI178" i="1"/>
  <c r="BH178" i="1"/>
  <c r="BG178" i="1"/>
  <c r="BE178" i="1"/>
  <c r="T178" i="1"/>
  <c r="R178" i="1"/>
  <c r="P178" i="1"/>
  <c r="J178" i="1"/>
  <c r="BF178" i="1" s="1"/>
  <c r="BK176" i="1"/>
  <c r="BI176" i="1"/>
  <c r="BH176" i="1"/>
  <c r="BG176" i="1"/>
  <c r="BE176" i="1"/>
  <c r="T176" i="1"/>
  <c r="R176" i="1"/>
  <c r="P176" i="1"/>
  <c r="J176" i="1"/>
  <c r="BF176" i="1" s="1"/>
  <c r="BK175" i="1"/>
  <c r="BI175" i="1"/>
  <c r="BH175" i="1"/>
  <c r="BG175" i="1"/>
  <c r="BF175" i="1"/>
  <c r="BE175" i="1"/>
  <c r="T175" i="1"/>
  <c r="R175" i="1"/>
  <c r="P175" i="1"/>
  <c r="J175" i="1"/>
  <c r="BK174" i="1"/>
  <c r="BI174" i="1"/>
  <c r="BH174" i="1"/>
  <c r="BG174" i="1"/>
  <c r="BE174" i="1"/>
  <c r="T174" i="1"/>
  <c r="R174" i="1"/>
  <c r="P174" i="1"/>
  <c r="J174" i="1"/>
  <c r="BF174" i="1" s="1"/>
  <c r="BK173" i="1"/>
  <c r="BI173" i="1"/>
  <c r="BH173" i="1"/>
  <c r="BG173" i="1"/>
  <c r="BE173" i="1"/>
  <c r="T173" i="1"/>
  <c r="R173" i="1"/>
  <c r="P173" i="1"/>
  <c r="J173" i="1"/>
  <c r="BF173" i="1" s="1"/>
  <c r="BK172" i="1"/>
  <c r="BI172" i="1"/>
  <c r="BH172" i="1"/>
  <c r="BG172" i="1"/>
  <c r="BE172" i="1"/>
  <c r="T172" i="1"/>
  <c r="R172" i="1"/>
  <c r="P172" i="1"/>
  <c r="J172" i="1"/>
  <c r="BF172" i="1" s="1"/>
  <c r="BK171" i="1"/>
  <c r="BI171" i="1"/>
  <c r="BH171" i="1"/>
  <c r="BG171" i="1"/>
  <c r="BE171" i="1"/>
  <c r="T171" i="1"/>
  <c r="R171" i="1"/>
  <c r="P171" i="1"/>
  <c r="J171" i="1"/>
  <c r="BF171" i="1" s="1"/>
  <c r="BK170" i="1"/>
  <c r="BI170" i="1"/>
  <c r="BH170" i="1"/>
  <c r="BG170" i="1"/>
  <c r="BE170" i="1"/>
  <c r="T170" i="1"/>
  <c r="T165" i="1" s="1"/>
  <c r="R170" i="1"/>
  <c r="P170" i="1"/>
  <c r="J170" i="1"/>
  <c r="BF170" i="1" s="1"/>
  <c r="BK169" i="1"/>
  <c r="BI169" i="1"/>
  <c r="BH169" i="1"/>
  <c r="BG169" i="1"/>
  <c r="BE169" i="1"/>
  <c r="T169" i="1"/>
  <c r="R169" i="1"/>
  <c r="P169" i="1"/>
  <c r="J169" i="1"/>
  <c r="BF169" i="1" s="1"/>
  <c r="BK168" i="1"/>
  <c r="BI168" i="1"/>
  <c r="BH168" i="1"/>
  <c r="BG168" i="1"/>
  <c r="BE168" i="1"/>
  <c r="T168" i="1"/>
  <c r="R168" i="1"/>
  <c r="P168" i="1"/>
  <c r="J168" i="1"/>
  <c r="BF168" i="1" s="1"/>
  <c r="BK167" i="1"/>
  <c r="BI167" i="1"/>
  <c r="BH167" i="1"/>
  <c r="BG167" i="1"/>
  <c r="BE167" i="1"/>
  <c r="T167" i="1"/>
  <c r="R167" i="1"/>
  <c r="P167" i="1"/>
  <c r="P165" i="1" s="1"/>
  <c r="J167" i="1"/>
  <c r="BF167" i="1" s="1"/>
  <c r="BK166" i="1"/>
  <c r="BI166" i="1"/>
  <c r="BH166" i="1"/>
  <c r="BG166" i="1"/>
  <c r="BF166" i="1"/>
  <c r="BE166" i="1"/>
  <c r="T166" i="1"/>
  <c r="R166" i="1"/>
  <c r="P166" i="1"/>
  <c r="J166" i="1"/>
  <c r="BK165" i="1"/>
  <c r="J165" i="1" s="1"/>
  <c r="J100" i="1" s="1"/>
  <c r="BK164" i="1"/>
  <c r="BI164" i="1"/>
  <c r="BH164" i="1"/>
  <c r="BG164" i="1"/>
  <c r="BE164" i="1"/>
  <c r="T164" i="1"/>
  <c r="R164" i="1"/>
  <c r="P164" i="1"/>
  <c r="J164" i="1"/>
  <c r="BF164" i="1" s="1"/>
  <c r="BK163" i="1"/>
  <c r="BI163" i="1"/>
  <c r="BH163" i="1"/>
  <c r="BG163" i="1"/>
  <c r="BE163" i="1"/>
  <c r="T163" i="1"/>
  <c r="R163" i="1"/>
  <c r="P163" i="1"/>
  <c r="J163" i="1"/>
  <c r="BF163" i="1" s="1"/>
  <c r="BK162" i="1"/>
  <c r="BI162" i="1"/>
  <c r="BH162" i="1"/>
  <c r="BG162" i="1"/>
  <c r="BF162" i="1"/>
  <c r="BE162" i="1"/>
  <c r="T162" i="1"/>
  <c r="R162" i="1"/>
  <c r="P162" i="1"/>
  <c r="J162" i="1"/>
  <c r="BK161" i="1"/>
  <c r="BI161" i="1"/>
  <c r="BH161" i="1"/>
  <c r="BG161" i="1"/>
  <c r="BE161" i="1"/>
  <c r="T161" i="1"/>
  <c r="R161" i="1"/>
  <c r="P161" i="1"/>
  <c r="J161" i="1"/>
  <c r="BF161" i="1" s="1"/>
  <c r="BK160" i="1"/>
  <c r="BI160" i="1"/>
  <c r="BH160" i="1"/>
  <c r="BG160" i="1"/>
  <c r="BE160" i="1"/>
  <c r="T160" i="1"/>
  <c r="R160" i="1"/>
  <c r="P160" i="1"/>
  <c r="J160" i="1"/>
  <c r="BF160" i="1" s="1"/>
  <c r="BK159" i="1"/>
  <c r="BI159" i="1"/>
  <c r="BH159" i="1"/>
  <c r="BG159" i="1"/>
  <c r="BF159" i="1"/>
  <c r="BE159" i="1"/>
  <c r="T159" i="1"/>
  <c r="R159" i="1"/>
  <c r="P159" i="1"/>
  <c r="J159" i="1"/>
  <c r="BK158" i="1"/>
  <c r="BI158" i="1"/>
  <c r="BH158" i="1"/>
  <c r="BG158" i="1"/>
  <c r="BE158" i="1"/>
  <c r="T158" i="1"/>
  <c r="R158" i="1"/>
  <c r="P158" i="1"/>
  <c r="J158" i="1"/>
  <c r="BF158" i="1" s="1"/>
  <c r="BK157" i="1"/>
  <c r="BK156" i="1" s="1"/>
  <c r="J156" i="1" s="1"/>
  <c r="J99" i="1" s="1"/>
  <c r="BI157" i="1"/>
  <c r="BH157" i="1"/>
  <c r="BG157" i="1"/>
  <c r="BE157" i="1"/>
  <c r="T157" i="1"/>
  <c r="T156" i="1" s="1"/>
  <c r="R157" i="1"/>
  <c r="R156" i="1" s="1"/>
  <c r="P157" i="1"/>
  <c r="J157" i="1"/>
  <c r="BF157" i="1" s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R153" i="1"/>
  <c r="P153" i="1"/>
  <c r="J153" i="1"/>
  <c r="BF153" i="1" s="1"/>
  <c r="BK152" i="1"/>
  <c r="BI152" i="1"/>
  <c r="BH152" i="1"/>
  <c r="BG152" i="1"/>
  <c r="BE152" i="1"/>
  <c r="T152" i="1"/>
  <c r="R152" i="1"/>
  <c r="P152" i="1"/>
  <c r="J152" i="1"/>
  <c r="BF152" i="1" s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T150" i="1"/>
  <c r="R150" i="1"/>
  <c r="P150" i="1"/>
  <c r="J150" i="1"/>
  <c r="BF150" i="1" s="1"/>
  <c r="BK149" i="1"/>
  <c r="BI149" i="1"/>
  <c r="BH149" i="1"/>
  <c r="BG149" i="1"/>
  <c r="BE149" i="1"/>
  <c r="T149" i="1"/>
  <c r="R149" i="1"/>
  <c r="P149" i="1"/>
  <c r="J149" i="1"/>
  <c r="BF149" i="1" s="1"/>
  <c r="BK148" i="1"/>
  <c r="BI148" i="1"/>
  <c r="BH148" i="1"/>
  <c r="BG148" i="1"/>
  <c r="BE148" i="1"/>
  <c r="T148" i="1"/>
  <c r="R148" i="1"/>
  <c r="P148" i="1"/>
  <c r="J148" i="1"/>
  <c r="BF148" i="1" s="1"/>
  <c r="BK147" i="1"/>
  <c r="BI147" i="1"/>
  <c r="BH147" i="1"/>
  <c r="BG147" i="1"/>
  <c r="BF147" i="1"/>
  <c r="BE147" i="1"/>
  <c r="T147" i="1"/>
  <c r="R147" i="1"/>
  <c r="P147" i="1"/>
  <c r="J147" i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F35" i="1" s="1"/>
  <c r="F135" i="1" s="1"/>
  <c r="J133" i="1" s="1"/>
  <c r="BE145" i="1"/>
  <c r="T145" i="1"/>
  <c r="R145" i="1"/>
  <c r="P145" i="1"/>
  <c r="J145" i="1"/>
  <c r="BF145" i="1" s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T141" i="1" s="1"/>
  <c r="R142" i="1"/>
  <c r="P142" i="1"/>
  <c r="J142" i="1"/>
  <c r="BF142" i="1" s="1"/>
  <c r="J136" i="1"/>
  <c r="F136" i="1"/>
  <c r="J135" i="1"/>
  <c r="F133" i="1"/>
  <c r="E131" i="1"/>
  <c r="E129" i="1"/>
  <c r="J92" i="1"/>
  <c r="F92" i="1"/>
  <c r="J91" i="1"/>
  <c r="F89" i="1"/>
  <c r="E87" i="1"/>
  <c r="E85" i="1"/>
  <c r="J37" i="1"/>
  <c r="J36" i="1"/>
  <c r="J35" i="1"/>
  <c r="R141" i="1" l="1"/>
  <c r="F36" i="1"/>
  <c r="BK177" i="1"/>
  <c r="J177" i="1" s="1"/>
  <c r="J101" i="1" s="1"/>
  <c r="R177" i="1"/>
  <c r="R140" i="1" s="1"/>
  <c r="P232" i="1"/>
  <c r="BK271" i="1"/>
  <c r="J271" i="1" s="1"/>
  <c r="J110" i="1" s="1"/>
  <c r="P271" i="1"/>
  <c r="P291" i="1"/>
  <c r="T291" i="1"/>
  <c r="P353" i="1"/>
  <c r="P372" i="1"/>
  <c r="J33" i="1"/>
  <c r="F37" i="1"/>
  <c r="BK194" i="1"/>
  <c r="J194" i="1" s="1"/>
  <c r="J102" i="1" s="1"/>
  <c r="BK217" i="1"/>
  <c r="J217" i="1" s="1"/>
  <c r="J104" i="1" s="1"/>
  <c r="P217" i="1"/>
  <c r="P140" i="1" s="1"/>
  <c r="T267" i="1"/>
  <c r="BK291" i="1"/>
  <c r="J291" i="1" s="1"/>
  <c r="J113" i="1" s="1"/>
  <c r="R291" i="1"/>
  <c r="R313" i="1"/>
  <c r="T353" i="1"/>
  <c r="BK141" i="1"/>
  <c r="T217" i="1"/>
  <c r="P251" i="1"/>
  <c r="R271" i="1"/>
  <c r="BK286" i="1"/>
  <c r="J286" i="1" s="1"/>
  <c r="J112" i="1" s="1"/>
  <c r="P365" i="1"/>
  <c r="T372" i="1"/>
  <c r="BK372" i="1"/>
  <c r="J372" i="1" s="1"/>
  <c r="J119" i="1" s="1"/>
  <c r="P156" i="1"/>
  <c r="R165" i="1"/>
  <c r="P177" i="1"/>
  <c r="T177" i="1"/>
  <c r="T140" i="1" s="1"/>
  <c r="P194" i="1"/>
  <c r="BK232" i="1"/>
  <c r="J232" i="1" s="1"/>
  <c r="J106" i="1" s="1"/>
  <c r="R251" i="1"/>
  <c r="P267" i="1"/>
  <c r="R280" i="1"/>
  <c r="R250" i="1" s="1"/>
  <c r="T313" i="1"/>
  <c r="R359" i="1"/>
  <c r="P141" i="1"/>
  <c r="P199" i="1"/>
  <c r="T199" i="1"/>
  <c r="R217" i="1"/>
  <c r="T280" i="1"/>
  <c r="T250" i="1" s="1"/>
  <c r="T365" i="1"/>
  <c r="BK365" i="1"/>
  <c r="J365" i="1" s="1"/>
  <c r="J117" i="1" s="1"/>
  <c r="J34" i="1"/>
  <c r="F34" i="1"/>
  <c r="J251" i="1"/>
  <c r="J108" i="1" s="1"/>
  <c r="J141" i="1"/>
  <c r="J98" i="1" s="1"/>
  <c r="F33" i="1"/>
  <c r="J89" i="1"/>
  <c r="F91" i="1"/>
  <c r="P139" i="1" l="1"/>
  <c r="T139" i="1"/>
  <c r="BK140" i="1"/>
  <c r="BK250" i="1"/>
  <c r="J250" i="1" s="1"/>
  <c r="J107" i="1" s="1"/>
  <c r="P250" i="1"/>
  <c r="R139" i="1"/>
  <c r="J140" i="1"/>
  <c r="J97" i="1" s="1"/>
  <c r="BK139" i="1"/>
  <c r="J139" i="1" s="1"/>
  <c r="J30" i="1" l="1"/>
  <c r="J39" i="1" s="1"/>
  <c r="J96" i="1"/>
</calcChain>
</file>

<file path=xl/sharedStrings.xml><?xml version="1.0" encoding="utf-8"?>
<sst xmlns="http://schemas.openxmlformats.org/spreadsheetml/2006/main" count="3319" uniqueCount="984">
  <si>
    <t>&gt;&gt;  skryté stĺpce  &lt;&lt;</t>
  </si>
  <si>
    <t>{da4df072-cb68-4846-9d23-e2b2f7518014}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</si>
  <si>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</si>
  <si>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</si>
  <si>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</si>
  <si>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</si>
  <si>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</si>
  <si>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</si>
  <si>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SO 01 - Prístavba materskej školy</t>
  </si>
  <si>
    <t>JKSO:</t>
  </si>
  <si>
    <t/>
  </si>
  <si>
    <t>KS:</t>
  </si>
  <si>
    <t>Miesto:</t>
  </si>
  <si>
    <t>Ilava</t>
  </si>
  <si>
    <t>Dátum:</t>
  </si>
  <si>
    <t>Objednávateľ:</t>
  </si>
  <si>
    <t>IČO:</t>
  </si>
  <si>
    <t>IČ DPH:</t>
  </si>
  <si>
    <t>Zhotoviteľ:</t>
  </si>
  <si>
    <t>Projektant:</t>
  </si>
  <si>
    <t>Ing. Jozef Illa</t>
  </si>
  <si>
    <t>Spracovateľ:</t>
  </si>
  <si>
    <t>Bc. Patrícia Lapošová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</si>
  <si>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</si>
  <si>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</si>
  <si>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</si>
  <si>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</si>
  <si>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</si>
  <si>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</si>
  <si>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</si>
  <si>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</si>
  <si>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</si>
  <si>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</si>
  <si>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</si>
  <si>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</si>
  <si>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</si>
  <si>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</si>
  <si>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</si>
  <si>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</si>
  <si>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</si>
  <si>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</si>
  <si>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</si>
  <si>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</si>
  <si>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</si>
  <si>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</si>
  <si>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</si>
  <si>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</si>
  <si>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</si>
  <si>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</si>
  <si>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</si>
  <si>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</si>
  <si>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</si>
  <si>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</si>
  <si>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</si>
  <si>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</si>
  <si>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</si>
  <si>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</si>
  <si>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767 - Konštrukcie doplnkové kovové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</si>
  <si>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</si>
  <si>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</si>
  <si>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</si>
  <si>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</si>
  <si>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</si>
  <si>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</si>
  <si>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</si>
  <si>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</si>
  <si>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</si>
  <si>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</si>
  <si>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</si>
  <si>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</si>
  <si>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</si>
  <si>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</si>
  <si>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</si>
  <si>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</si>
  <si>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</si>
  <si>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</si>
  <si>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</si>
  <si>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</si>
  <si>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</si>
  <si>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</si>
  <si>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</si>
  <si>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</si>
  <si>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</si>
  <si>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</si>
  <si>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</si>
  <si>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</si>
  <si>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</si>
  <si>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</si>
  <si>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</si>
  <si>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</si>
  <si>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</si>
  <si>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</si>
  <si>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</si>
  <si>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121101111</t>
  </si>
  <si>
    <t>Odstránenie ornice s vodor. premiestn. na hromady, so zložením na vzdialenosť do 100 m a do 100m3</t>
  </si>
  <si>
    <t>m3</t>
  </si>
  <si>
    <t>4</t>
  </si>
  <si>
    <t>2</t>
  </si>
  <si>
    <t>2010729490</t>
  </si>
  <si>
    <t>131201101</t>
  </si>
  <si>
    <t>Výkop nezapaženej jamy v hornine 3, do 100 m3</t>
  </si>
  <si>
    <t>-808828236</t>
  </si>
  <si>
    <t>3</t>
  </si>
  <si>
    <t>131201109</t>
  </si>
  <si>
    <t>Hĺbenie nezapažených jám a zárezov. Príplatok za lepivosť horniny 3</t>
  </si>
  <si>
    <t>-274207970</t>
  </si>
  <si>
    <t>132201201.S</t>
  </si>
  <si>
    <t>Výkop ryhy šírky 600-2000mm horn.3 do 100m3</t>
  </si>
  <si>
    <t>471081096</t>
  </si>
  <si>
    <t>5</t>
  </si>
  <si>
    <t>132201209.S</t>
  </si>
  <si>
    <t>Príplatok k cenám za lepivosť pri hĺbení rýh š. nad 600 do 2 000 mm zapaž. i nezapažených, s urovnaním dna v hornine 3</t>
  </si>
  <si>
    <t>1856308258</t>
  </si>
  <si>
    <t>6</t>
  </si>
  <si>
    <t>162201101</t>
  </si>
  <si>
    <t>Vodorovné premiestnenie výkopku z horniny 1-4 do 20m</t>
  </si>
  <si>
    <t>-1962284025</t>
  </si>
  <si>
    <t>7</t>
  </si>
  <si>
    <t>162501122</t>
  </si>
  <si>
    <t>Vodorovné premiestnenie výkopku po spevnenej ceste z horniny tr.1-4, nad 100 do 1000 m3 na vzdialenosť do 3000 m</t>
  </si>
  <si>
    <t>1754318773</t>
  </si>
  <si>
    <t>8</t>
  </si>
  <si>
    <t>162501123</t>
  </si>
  <si>
    <t>Vodorovné premiestnenie výkopku po spevnenej ceste z horniny tr.1-4, nad 100 do 1000 m3, príplatok k cene za každých ďalšich a začatých 1000 m</t>
  </si>
  <si>
    <t>-1195925762</t>
  </si>
  <si>
    <t>9</t>
  </si>
  <si>
    <t>167101101.S</t>
  </si>
  <si>
    <t>Nakladanie neuľahnutého výkopku z hornín tr.1-4 do 100 m3</t>
  </si>
  <si>
    <t>1077025649</t>
  </si>
  <si>
    <t>10</t>
  </si>
  <si>
    <t>171201202</t>
  </si>
  <si>
    <t>Uloženie sypaniny na skládky nad 100 do 1000 m3</t>
  </si>
  <si>
    <t>185640090</t>
  </si>
  <si>
    <t>11</t>
  </si>
  <si>
    <t>171209002</t>
  </si>
  <si>
    <t>Poplatok za skladovanie - zemina a kamenivo (17 05) ostatné</t>
  </si>
  <si>
    <t>t</t>
  </si>
  <si>
    <t>-2095210904</t>
  </si>
  <si>
    <t>12</t>
  </si>
  <si>
    <t>174101002</t>
  </si>
  <si>
    <t>Okapový chodník</t>
  </si>
  <si>
    <t>-1029798605</t>
  </si>
  <si>
    <t>13</t>
  </si>
  <si>
    <t>M</t>
  </si>
  <si>
    <t>5833785100.09</t>
  </si>
  <si>
    <t>Premývaný štrk 16-32</t>
  </si>
  <si>
    <t>1528950487</t>
  </si>
  <si>
    <t>14</t>
  </si>
  <si>
    <t>182301121.S</t>
  </si>
  <si>
    <t>Rozprestretie ornice na svahu so sklonom nad 1:5, plocha do 500 m2, hr.do 100 mm</t>
  </si>
  <si>
    <t>m2</t>
  </si>
  <si>
    <t>-358346992</t>
  </si>
  <si>
    <t>Zakladanie</t>
  </si>
  <si>
    <t>15</t>
  </si>
  <si>
    <t>271573001</t>
  </si>
  <si>
    <t>Násyp pod základové  konštrukcie so zhutnením zo štrkopiesku fr.0-32 mm</t>
  </si>
  <si>
    <t>224509441</t>
  </si>
  <si>
    <t>16</t>
  </si>
  <si>
    <t>273321312</t>
  </si>
  <si>
    <t>Betón základových dosiek, železový (bez výstuže), tr. C 20/25</t>
  </si>
  <si>
    <t>1877381146</t>
  </si>
  <si>
    <t>17</t>
  </si>
  <si>
    <t>273351215</t>
  </si>
  <si>
    <t>Debnenie stien základových dosiek, zhotovenie-dielce</t>
  </si>
  <si>
    <t>981531336</t>
  </si>
  <si>
    <t>18</t>
  </si>
  <si>
    <t>273351216</t>
  </si>
  <si>
    <t>Debnenie stien základových dosiek, odstránenie-dielce</t>
  </si>
  <si>
    <t>-1176641206</t>
  </si>
  <si>
    <t>19</t>
  </si>
  <si>
    <t>273362422.S</t>
  </si>
  <si>
    <t>Výstuž základových dosiek zo zvár. sietí KARI, priemer drôtu 6/6 mm, veľkosť oka 150x150 mm</t>
  </si>
  <si>
    <t>1000935620</t>
  </si>
  <si>
    <t>20</t>
  </si>
  <si>
    <t>274271303</t>
  </si>
  <si>
    <t>Murivo základových pásov (m3) 50x30x25 s betónovou výplňou C 16/20 hr. 300 mm</t>
  </si>
  <si>
    <t>-2123844924</t>
  </si>
  <si>
    <t>21</t>
  </si>
  <si>
    <t>274361825</t>
  </si>
  <si>
    <t>Výstuž pre murivo základových pásov PREMAC s betónovou výplňou z ocele 10505</t>
  </si>
  <si>
    <t>-333933522</t>
  </si>
  <si>
    <t>22</t>
  </si>
  <si>
    <t>274313612.S</t>
  </si>
  <si>
    <t>Betón základových pásov, prostý tr. C 20/25</t>
  </si>
  <si>
    <t>-1045002815</t>
  </si>
  <si>
    <t>Zvislé a kompletné konštrukcie</t>
  </si>
  <si>
    <t>23</t>
  </si>
  <si>
    <t>311275221.S</t>
  </si>
  <si>
    <t>Murivo nosné (m3) z pórobetónových tvárnic PDK pevnosti P2 až P4, nad 400 do 600 kg/m3 hrúbky 250 mm</t>
  </si>
  <si>
    <t>-187518328</t>
  </si>
  <si>
    <t>24</t>
  </si>
  <si>
    <t>311275231.S</t>
  </si>
  <si>
    <t>Murivo nosné (m3) z pórobetónových tvárnic PDK pevnosti P2 až P4, nad 400 do 600 kg/m3 hrúbky 300 mm</t>
  </si>
  <si>
    <t>-1860801324</t>
  </si>
  <si>
    <t>25</t>
  </si>
  <si>
    <t>311272041.S</t>
  </si>
  <si>
    <t>Murivo nosné (m3) z betónových debniacich tvárnic s betónovou výplňou C 16/20 hrúbky 300 mm</t>
  </si>
  <si>
    <t>-1913226530</t>
  </si>
  <si>
    <t>26</t>
  </si>
  <si>
    <t>311361825.S</t>
  </si>
  <si>
    <t>Výstuž pre murivo nosné z betónových debniacich tvárnic s betónovou výplňou z ocele B500 (10505)</t>
  </si>
  <si>
    <t>-1617770766</t>
  </si>
  <si>
    <t>27</t>
  </si>
  <si>
    <t>317161132.S</t>
  </si>
  <si>
    <t>Pórobetónový preklad nenosný šírky 125 mm, výšky 250 mm, dĺžky 1200 mm</t>
  </si>
  <si>
    <t>ks</t>
  </si>
  <si>
    <t>9213664</t>
  </si>
  <si>
    <t>28</t>
  </si>
  <si>
    <t>317161135.S</t>
  </si>
  <si>
    <t>Pórobetónový preklad nenosný šírky 125 mm, výšky 250 mm, dĺžky 2500 mm</t>
  </si>
  <si>
    <t>-2040652066</t>
  </si>
  <si>
    <t>29</t>
  </si>
  <si>
    <t>317161141.S</t>
  </si>
  <si>
    <t>Pórobetónový preklad nenosný šírky 150 mm, výšky 250 mm, dĺžky 1000 mm</t>
  </si>
  <si>
    <t>914337758</t>
  </si>
  <si>
    <t>30</t>
  </si>
  <si>
    <t>317161142.S</t>
  </si>
  <si>
    <t>Pórobetónový preklad nenosný šírky 150 mm, výšky 250 mm, dĺžky 1200 mm</t>
  </si>
  <si>
    <t>-1994954285</t>
  </si>
  <si>
    <t>31</t>
  </si>
  <si>
    <t>342272031.S</t>
  </si>
  <si>
    <t>Priečky z pórobetónových tvárnic hladkých s objemovou hmotnosťou do 600 kg/m3 hrúbky 100 mm</t>
  </si>
  <si>
    <t>-123341276</t>
  </si>
  <si>
    <t>32</t>
  </si>
  <si>
    <t>342272051.S</t>
  </si>
  <si>
    <t>Priečky z pórobetónových tvárnic hladkých s objemovou hmotnosťou do 600 kg/m3 hrúbky 150 mm</t>
  </si>
  <si>
    <t>-1762383939</t>
  </si>
  <si>
    <t>33</t>
  </si>
  <si>
    <t>342948112</t>
  </si>
  <si>
    <t>Ukotvenie priečok k murovaným konštrukciám priskrutkovaním</t>
  </si>
  <si>
    <t>m</t>
  </si>
  <si>
    <t>-2007867484</t>
  </si>
  <si>
    <t>Vodorovné konštrukcie</t>
  </si>
  <si>
    <t>34</t>
  </si>
  <si>
    <t>411321616.S</t>
  </si>
  <si>
    <t>Betón stropov doskových a trámových,  železový tr. C 30/37</t>
  </si>
  <si>
    <t>156332711</t>
  </si>
  <si>
    <t>35</t>
  </si>
  <si>
    <t>411351107.S</t>
  </si>
  <si>
    <t>Debnenie stropov doskových zhotovenie-tradičné</t>
  </si>
  <si>
    <t>1202848685</t>
  </si>
  <si>
    <t>36</t>
  </si>
  <si>
    <t>411351108.S</t>
  </si>
  <si>
    <t>Debnenie stropov doskových odstránenie-tradičné</t>
  </si>
  <si>
    <t>183658130</t>
  </si>
  <si>
    <t>37</t>
  </si>
  <si>
    <t>411354173.S</t>
  </si>
  <si>
    <t>Podporná konštrukcia stropov výšky do 4 m pre zaťaženie do 12 kPa zhotovenie</t>
  </si>
  <si>
    <t>-187596637</t>
  </si>
  <si>
    <t>38</t>
  </si>
  <si>
    <t>411354174.S</t>
  </si>
  <si>
    <t>Podporná konštrukcia stropov výšky do 4 m pre zaťaženie do 12 kPa odstránenie</t>
  </si>
  <si>
    <t>-1142009701</t>
  </si>
  <si>
    <t>39</t>
  </si>
  <si>
    <t>411361821.S</t>
  </si>
  <si>
    <t>Výstuž stropov doskových, trámových, vložkových,konzolových alebo balkónových, B500 (10505)</t>
  </si>
  <si>
    <t>1603248720</t>
  </si>
  <si>
    <t>40</t>
  </si>
  <si>
    <t>417321616.S</t>
  </si>
  <si>
    <t>Betón stužujúcich pásov a vencov železový tr. C 30/37</t>
  </si>
  <si>
    <t>228405836</t>
  </si>
  <si>
    <t>41</t>
  </si>
  <si>
    <t>417351115</t>
  </si>
  <si>
    <t>Debnenie bočníc stužujúcich pásov a vencov vrátane vzpier zhotovenie</t>
  </si>
  <si>
    <t>1952199418</t>
  </si>
  <si>
    <t>42</t>
  </si>
  <si>
    <t>417351116</t>
  </si>
  <si>
    <t>Debnenie bočníc stužujúcich pásov a vencov vrátane vzpier odstránenie</t>
  </si>
  <si>
    <t>-1122363943</t>
  </si>
  <si>
    <t>43</t>
  </si>
  <si>
    <t>417361821</t>
  </si>
  <si>
    <t>Výstuž stužujúcich pásov a vencov z betonárskej ocele 10505</t>
  </si>
  <si>
    <t>-2081200380</t>
  </si>
  <si>
    <t>44</t>
  </si>
  <si>
    <t>430321616</t>
  </si>
  <si>
    <t>Schodiskové konštrukcie, betón železový tr. C 30/37</t>
  </si>
  <si>
    <t>921753865</t>
  </si>
  <si>
    <t>45</t>
  </si>
  <si>
    <t>430361821</t>
  </si>
  <si>
    <t>Výstuž schodiskových konštrukcií z betonárskej ocele 10505</t>
  </si>
  <si>
    <t>1316679353</t>
  </si>
  <si>
    <t>46</t>
  </si>
  <si>
    <t>431351121</t>
  </si>
  <si>
    <t>Debnenie do 4 m výšky - podest a podstupňových dosiek pôdorysne priamočiarych zhotovenie</t>
  </si>
  <si>
    <t>-921746768</t>
  </si>
  <si>
    <t>47</t>
  </si>
  <si>
    <t>431351122</t>
  </si>
  <si>
    <t>Debnenie do 4 m výšky - podest a podstupňových dosiek pôdorysne priamočiarych odstránenie</t>
  </si>
  <si>
    <t>-519517960</t>
  </si>
  <si>
    <t>48</t>
  </si>
  <si>
    <t>433351131</t>
  </si>
  <si>
    <t>Debnenie - vrátane podpernej konštrukcie - schodníc pôdorysne priamočiarych zhotovenie</t>
  </si>
  <si>
    <t>-1708359301</t>
  </si>
  <si>
    <t>49</t>
  </si>
  <si>
    <t>433351132</t>
  </si>
  <si>
    <t>Debnenie - vrátane podpernej konštrukcie - schodníc pôdorysne priamočiarych odstránenie</t>
  </si>
  <si>
    <t>-213160974</t>
  </si>
  <si>
    <t>Komunikácie</t>
  </si>
  <si>
    <t>50</t>
  </si>
  <si>
    <t>596911121.S</t>
  </si>
  <si>
    <t>Kladenie betónovej zámkovej dlažby komunikácií pre peších hr. 40 mm pre peších do 50 m2 so zriadením lôžka z kameniva hr. 30 mm</t>
  </si>
  <si>
    <t>-977003884</t>
  </si>
  <si>
    <t>51</t>
  </si>
  <si>
    <t>592460018100.S</t>
  </si>
  <si>
    <t>Dlažba betónová, rozmer 100x200x40 mm, prírodná</t>
  </si>
  <si>
    <t>-1938338019</t>
  </si>
  <si>
    <t>52</t>
  </si>
  <si>
    <t>9165611111</t>
  </si>
  <si>
    <t>Osadenie záhonového alebo parkového obrubníka betón., do lôžka z bet. pros. tr. C 20/25 s bočnou oporou</t>
  </si>
  <si>
    <t>-1665803252</t>
  </si>
  <si>
    <t>53</t>
  </si>
  <si>
    <t>592170001800</t>
  </si>
  <si>
    <t>Obrubník parkový, lxšxv 1000x50x200 mm, sivá</t>
  </si>
  <si>
    <t>218181735</t>
  </si>
  <si>
    <t>Úpravy povrchov, podlahy, osadenie</t>
  </si>
  <si>
    <t>54</t>
  </si>
  <si>
    <t>610991111</t>
  </si>
  <si>
    <t>Zakrývanie výplní vnútorných okenných otvorov, predmetov a konštrukcií</t>
  </si>
  <si>
    <t>1886871063</t>
  </si>
  <si>
    <t>55</t>
  </si>
  <si>
    <t>611460227.S</t>
  </si>
  <si>
    <t>Vnútorná stierka stropov vápenná, hr. 2 mm</t>
  </si>
  <si>
    <t>419596989</t>
  </si>
  <si>
    <t>56</t>
  </si>
  <si>
    <t>611461113</t>
  </si>
  <si>
    <t>Penetračný náter na základovú dosku</t>
  </si>
  <si>
    <t>-1230497520</t>
  </si>
  <si>
    <t>57</t>
  </si>
  <si>
    <t>611461114</t>
  </si>
  <si>
    <t xml:space="preserve">Príprava vnútorného podkladu stropov, Regulátor nasiakavosti </t>
  </si>
  <si>
    <t>232182277</t>
  </si>
  <si>
    <t>58</t>
  </si>
  <si>
    <t>611461219</t>
  </si>
  <si>
    <t>Vnútorná omietka stropov štuková, ručné miešanie a nanášanie, hr. 3 mm</t>
  </si>
  <si>
    <t>-1863835267</t>
  </si>
  <si>
    <t>59</t>
  </si>
  <si>
    <t>612465114</t>
  </si>
  <si>
    <t>Príprava vnútorného podkladu stien, Regulátor nasiakavosti</t>
  </si>
  <si>
    <t>1685386834</t>
  </si>
  <si>
    <t>60</t>
  </si>
  <si>
    <t>612465210</t>
  </si>
  <si>
    <t>Vnútorná omietka stien, vápenná, strojné nanášanie, hr. 10 mm</t>
  </si>
  <si>
    <t>-919346629</t>
  </si>
  <si>
    <t>61</t>
  </si>
  <si>
    <t>612481011</t>
  </si>
  <si>
    <t>Priebežná omietková lišta (omietnik) z pozinkovaného plechu pre hrúbku omietky 6 mm</t>
  </si>
  <si>
    <t>-1556970863</t>
  </si>
  <si>
    <t>62</t>
  </si>
  <si>
    <t>612481121</t>
  </si>
  <si>
    <t>Potiahnutie vnútorných stien sklotextílnou mriežkou s vložením bez lepidla-pod obklad</t>
  </si>
  <si>
    <t>1081537130</t>
  </si>
  <si>
    <t>63</t>
  </si>
  <si>
    <t>622463024</t>
  </si>
  <si>
    <t xml:space="preserve">Príprava vonkajšieho podkladu stien, podkladný náter </t>
  </si>
  <si>
    <t>-1322496076</t>
  </si>
  <si>
    <t>64</t>
  </si>
  <si>
    <t>622464143</t>
  </si>
  <si>
    <t>Vonkajšia omietka stien tenkovrstvová, silikónová, roztieraná stredozrnná</t>
  </si>
  <si>
    <t>1010102657</t>
  </si>
  <si>
    <t>65</t>
  </si>
  <si>
    <t>625250701.S</t>
  </si>
  <si>
    <t>Kontaktný zatepľovací systém z minerálnej vlny hr. 30 mm, skrutkovacie kotvy-ostenia</t>
  </si>
  <si>
    <t>-335386741</t>
  </si>
  <si>
    <t>66</t>
  </si>
  <si>
    <t>625250712.S</t>
  </si>
  <si>
    <t>Kontaktný zatepľovací systém z minerálnej vlny hr. 180 mm, skrutkovacie kotvy</t>
  </si>
  <si>
    <t>223648855</t>
  </si>
  <si>
    <t>67</t>
  </si>
  <si>
    <t>632001011</t>
  </si>
  <si>
    <t>Zhotovenie separačnej fólie v podlahových vrstvách z PE</t>
  </si>
  <si>
    <t>-686157605</t>
  </si>
  <si>
    <t>68</t>
  </si>
  <si>
    <t>5858151020</t>
  </si>
  <si>
    <t>Separačná fólia, šxl 1,3x100 m, na oddelenie poterov, PE,</t>
  </si>
  <si>
    <t>-1005724647</t>
  </si>
  <si>
    <t>69</t>
  </si>
  <si>
    <t>632001021</t>
  </si>
  <si>
    <t>Zhotovenie okrajovej dilatačnej pásky z PE</t>
  </si>
  <si>
    <t>-1743740449</t>
  </si>
  <si>
    <t>70</t>
  </si>
  <si>
    <t>2832300100</t>
  </si>
  <si>
    <t>Okrajová dilatačná páska PE RSS100/5 mm bez fólie na oddilatovanie poterov od stenových konštrukcií</t>
  </si>
  <si>
    <t>-1292429796</t>
  </si>
  <si>
    <t>Ostatné konštrukcie a práce-búranie</t>
  </si>
  <si>
    <t>71</t>
  </si>
  <si>
    <t>776990100</t>
  </si>
  <si>
    <t>Zametanie podkladu pred kladením povlakovýck podláh</t>
  </si>
  <si>
    <t>1871805712</t>
  </si>
  <si>
    <t>72</t>
  </si>
  <si>
    <t>941941031</t>
  </si>
  <si>
    <t>Montáž lešenia ľahkého pracovného radového s podlahami šírky od 0,80 do 1,00 m, výšky do 10 m</t>
  </si>
  <si>
    <t>2031338832</t>
  </si>
  <si>
    <t>73</t>
  </si>
  <si>
    <t>941941191</t>
  </si>
  <si>
    <t>Príplatok za prvý a každý ďalší i začatý mesiac použitia lešenia ľahkého pracovného radového s podlahami šírky od 0,80 do 1,00 m, výšky do 10 m</t>
  </si>
  <si>
    <t>2081364057</t>
  </si>
  <si>
    <t>74</t>
  </si>
  <si>
    <t>941941831</t>
  </si>
  <si>
    <t>Demontáž lešenia ľahkého pracovného radového s podlahami šírky nad 0,80 do 1,00 m, výšky do 10 m</t>
  </si>
  <si>
    <t>-1199760555</t>
  </si>
  <si>
    <t>75</t>
  </si>
  <si>
    <t>941955001</t>
  </si>
  <si>
    <t>Lešenie ľahké pracovné pomocné, s výškou lešeňovej podlahy do 1,20 m</t>
  </si>
  <si>
    <t>-1195217406</t>
  </si>
  <si>
    <t>76</t>
  </si>
  <si>
    <t>952902110</t>
  </si>
  <si>
    <t>Čistenie budov zametaním v miestnostiach, chodbách, na schodišti a na povalách</t>
  </si>
  <si>
    <t>1328003184</t>
  </si>
  <si>
    <t>77</t>
  </si>
  <si>
    <t>953942421.S</t>
  </si>
  <si>
    <t>Osadenie oceľového rámu veľkosti do 1000 x 1000mm (bez dodávky) so zaliatím cementovou maltou</t>
  </si>
  <si>
    <t>802702818</t>
  </si>
  <si>
    <t>78</t>
  </si>
  <si>
    <t>697510000100.S</t>
  </si>
  <si>
    <t>Hliníková čistiaca rohož s vložkou s polypropylénového vlákna s pridaním hliníkovej škrabky, výška rohože 27 mm</t>
  </si>
  <si>
    <t>1779862244</t>
  </si>
  <si>
    <t>79</t>
  </si>
  <si>
    <t>953945102</t>
  </si>
  <si>
    <t>Soklový profil SL 16 (hliníkový)</t>
  </si>
  <si>
    <t>-530827131</t>
  </si>
  <si>
    <t>80</t>
  </si>
  <si>
    <t>953995183</t>
  </si>
  <si>
    <t>Okenný a dverový dilatačný profil Basic (plastový)</t>
  </si>
  <si>
    <t>-2022813871</t>
  </si>
  <si>
    <t>81</t>
  </si>
  <si>
    <t>953995201</t>
  </si>
  <si>
    <t>Rohová lišta flexibilná (plastová)</t>
  </si>
  <si>
    <t>-2024875799</t>
  </si>
  <si>
    <t>82</t>
  </si>
  <si>
    <t>953996621</t>
  </si>
  <si>
    <t>Nadokenný profil s priznanou okapničkou</t>
  </si>
  <si>
    <t>-1593058390</t>
  </si>
  <si>
    <t>99</t>
  </si>
  <si>
    <t>Presun hmôt HSV</t>
  </si>
  <si>
    <t>83</t>
  </si>
  <si>
    <t>998011002.S</t>
  </si>
  <si>
    <t>Presun hmôt pre budovy (801, 803, 812), zvislá konštr. z tehál, tvárnic, z kovu výšky do 12 m</t>
  </si>
  <si>
    <t>435848510</t>
  </si>
  <si>
    <t>767</t>
  </si>
  <si>
    <t>Konštrukcie doplnkové kovové</t>
  </si>
  <si>
    <t>84</t>
  </si>
  <si>
    <t>2100MNV_1</t>
  </si>
  <si>
    <t>D+M Malý nákladný výťah rozmeru 650x500x700, nosnosť do 100 kg</t>
  </si>
  <si>
    <t>830615360</t>
  </si>
  <si>
    <t>85</t>
  </si>
  <si>
    <t>2100SKL2</t>
  </si>
  <si>
    <t xml:space="preserve">D+M Okná - Zameranie , doprava </t>
  </si>
  <si>
    <t>1395542556</t>
  </si>
  <si>
    <t>86</t>
  </si>
  <si>
    <t>2100SKLM1</t>
  </si>
  <si>
    <t>D+M  Dverná vchodová strieška 1500x1000 polykarbonatova</t>
  </si>
  <si>
    <t>1108456866</t>
  </si>
  <si>
    <t>87</t>
  </si>
  <si>
    <t>2100SP1</t>
  </si>
  <si>
    <t xml:space="preserve">D+M Šikmá schodisková plošina </t>
  </si>
  <si>
    <t>-192976124</t>
  </si>
  <si>
    <t>88</t>
  </si>
  <si>
    <t>767161110.S</t>
  </si>
  <si>
    <t>Montáž zábradlia rovného z rúrok do muriva, s hmotnosťou 1 metra zábradlia do 20 kg</t>
  </si>
  <si>
    <t>1412103795</t>
  </si>
  <si>
    <t>89</t>
  </si>
  <si>
    <t>767163045.S</t>
  </si>
  <si>
    <t>Montáž zábradlia  bez madla, výplň drevotrieska, kotvenie do podlahy</t>
  </si>
  <si>
    <t>185189271</t>
  </si>
  <si>
    <t>90</t>
  </si>
  <si>
    <t>553520000200.S</t>
  </si>
  <si>
    <t>Zábradlie drevené pre schody, horizontálna výplň nerez, výška 900 mm, dĺžka 3000 mm, kotvenie do podlahy</t>
  </si>
  <si>
    <t>1208196853</t>
  </si>
  <si>
    <t>91</t>
  </si>
  <si>
    <t>767230070.S</t>
  </si>
  <si>
    <t>Montáž schodiskového madla na stenu</t>
  </si>
  <si>
    <t>-332539415</t>
  </si>
  <si>
    <t>92</t>
  </si>
  <si>
    <t>611930000900.S</t>
  </si>
  <si>
    <t>Madlo schodiskové na stenu, kotvené do steny, drevené</t>
  </si>
  <si>
    <t>-1219200331</t>
  </si>
  <si>
    <t>93</t>
  </si>
  <si>
    <t>767230075.S</t>
  </si>
  <si>
    <t>Montáž prídavného madla na zábradlie</t>
  </si>
  <si>
    <t>-369134794</t>
  </si>
  <si>
    <t>94</t>
  </si>
  <si>
    <t>611930001000.S</t>
  </si>
  <si>
    <t>Madlo prídavné na zábradlie pre invalidov a vozíčkarov, drevené</t>
  </si>
  <si>
    <t>-1642331722</t>
  </si>
  <si>
    <t>95</t>
  </si>
  <si>
    <t>767640010.S</t>
  </si>
  <si>
    <t>Montáž  hliníkových dverí s hydroizolačnými ISO páskami (exteriérová a interiérová)</t>
  </si>
  <si>
    <t>-1941802714</t>
  </si>
  <si>
    <t>96</t>
  </si>
  <si>
    <t>283290006100.S</t>
  </si>
  <si>
    <t>Tesniaca paropriepustná fólia polymér-flísová, š. 290 mm, dĺ. 30 m, pre tesnenie pripájacej škáry okenného rámu a muriva z exteriéru</t>
  </si>
  <si>
    <t>-811999887</t>
  </si>
  <si>
    <t>97</t>
  </si>
  <si>
    <t>283290006200.S</t>
  </si>
  <si>
    <t>Tesniaca paronepriepustná fólia polymér-flísová, š. 70 mm, dĺ. 30 m, pre tesnenie pripájacej škáry okenného rámu a muriva z interiéru</t>
  </si>
  <si>
    <t>1957194517</t>
  </si>
  <si>
    <t>98</t>
  </si>
  <si>
    <t>553410032100</t>
  </si>
  <si>
    <t>Dvere hliníkové  jednokrídlové otočné 900x2100 mm</t>
  </si>
  <si>
    <t>2085648787</t>
  </si>
  <si>
    <t>553410032800</t>
  </si>
  <si>
    <t>Dvere hliníkové požiarne presklené s oceľovou zárubňou pevné steny EW15 číre sklo</t>
  </si>
  <si>
    <t>5131300</t>
  </si>
  <si>
    <t>100</t>
  </si>
  <si>
    <t>998767202.S</t>
  </si>
  <si>
    <t>Presun hmôt pre kovové stavebné doplnkové konštrukcie v objektoch výšky nad 6 do 12 m</t>
  </si>
  <si>
    <t>%</t>
  </si>
  <si>
    <t>1850569769</t>
  </si>
  <si>
    <t>PSV</t>
  </si>
  <si>
    <t>Práce a dodávky PSV</t>
  </si>
  <si>
    <t>711</t>
  </si>
  <si>
    <t>Izolácie proti vode a vlhkosti</t>
  </si>
  <si>
    <t>101</t>
  </si>
  <si>
    <t>711131102</t>
  </si>
  <si>
    <t>Zhotovenie geotextílie alebo tkaniny na plochu vodorovnú</t>
  </si>
  <si>
    <t>-311537654</t>
  </si>
  <si>
    <t>102</t>
  </si>
  <si>
    <t>6936651300</t>
  </si>
  <si>
    <t>Geotextília polypropylénová  PP 300, hrúbka 2,7 mm, netkaná</t>
  </si>
  <si>
    <t>1670372119</t>
  </si>
  <si>
    <t>103</t>
  </si>
  <si>
    <t>711132107</t>
  </si>
  <si>
    <t>Zhotovenie izolácie proti zemnej vlhkosti nopovou fóloiu položenou voľne na ploche zvislej</t>
  </si>
  <si>
    <t>-917793044</t>
  </si>
  <si>
    <t>104</t>
  </si>
  <si>
    <t>6288000630</t>
  </si>
  <si>
    <t>Nopová HDPE fólia  výška nopu 8 mm, proti zemnej vlhkosti s radónovou ochranou, pre spodnú stavbu</t>
  </si>
  <si>
    <t>471388831</t>
  </si>
  <si>
    <t>105</t>
  </si>
  <si>
    <t>711141559</t>
  </si>
  <si>
    <t>Zhotovenie  izolácie proti zemnej vlhkosti a tlakovej vode vodorovná NAIP pritavením</t>
  </si>
  <si>
    <t>770202905</t>
  </si>
  <si>
    <t>106</t>
  </si>
  <si>
    <t>628310001200.1</t>
  </si>
  <si>
    <t>Pás asfaltový pre spodné vrstvy hydroizolačných systémov (parotesná zábrana a protiradónová izolácia)</t>
  </si>
  <si>
    <t>1616925648</t>
  </si>
  <si>
    <t>107</t>
  </si>
  <si>
    <t>711142559</t>
  </si>
  <si>
    <t>Zhotovenie  izolácie proti zemnej vlhkosti a tlakovej vode zvislá NAIP pritavením</t>
  </si>
  <si>
    <t>-1708726517</t>
  </si>
  <si>
    <t>108</t>
  </si>
  <si>
    <t>628310001200</t>
  </si>
  <si>
    <t>-1530030841</t>
  </si>
  <si>
    <t>109</t>
  </si>
  <si>
    <t>711210100.S</t>
  </si>
  <si>
    <t>Zhotovenie dvojnásobnej izol. stierky pod keramické obklady v interiéri na ploche vodorovnej</t>
  </si>
  <si>
    <t>-962103890</t>
  </si>
  <si>
    <t>110</t>
  </si>
  <si>
    <t>245610000400.S</t>
  </si>
  <si>
    <t>Stierka hydroizolačná na báze syntetickej živice, (tekutá hydroizolačná fólia)</t>
  </si>
  <si>
    <t>kg</t>
  </si>
  <si>
    <t>-1006812819</t>
  </si>
  <si>
    <t>111</t>
  </si>
  <si>
    <t>247710007700.S</t>
  </si>
  <si>
    <t>Pás tesniaci š. 120 mm, na utesnenie rohových a spojovacích škár pri aplikácii hydroizolácií</t>
  </si>
  <si>
    <t>1856192855</t>
  </si>
  <si>
    <t>112</t>
  </si>
  <si>
    <t>711210110.S</t>
  </si>
  <si>
    <t>Zhotovenie dvojnásobnej izol. stierky pod keramické obklady v interiéri na ploche zvislej</t>
  </si>
  <si>
    <t>1828675137</t>
  </si>
  <si>
    <t>113</t>
  </si>
  <si>
    <t>1368330198</t>
  </si>
  <si>
    <t>114</t>
  </si>
  <si>
    <t>1147429595</t>
  </si>
  <si>
    <t>115</t>
  </si>
  <si>
    <t>998711202.S</t>
  </si>
  <si>
    <t>Presun hmôt pre izoláciu proti vode v objektoch výšky nad 6 do 12 m</t>
  </si>
  <si>
    <t>246803492</t>
  </si>
  <si>
    <t>712</t>
  </si>
  <si>
    <t>Izolácie striech, povlakové krytiny</t>
  </si>
  <si>
    <t>116</t>
  </si>
  <si>
    <t>712290020</t>
  </si>
  <si>
    <t>Zhotovenie parozábrany pre strechy šikmé do 30°</t>
  </si>
  <si>
    <t>724437112</t>
  </si>
  <si>
    <t>117</t>
  </si>
  <si>
    <t>6288001030</t>
  </si>
  <si>
    <t xml:space="preserve">Poistná hydroizolačná PE fólia, šxl 1,5x50 m, energeticky úsporná membrána, s vodotesným a paropriepustným polyuretánovým povrstvením a integrovaným samolepiacim okrajom, </t>
  </si>
  <si>
    <t>1698648176</t>
  </si>
  <si>
    <t>118</t>
  </si>
  <si>
    <t>998712202.S</t>
  </si>
  <si>
    <t>Presun hmôt pre izoláciu povlakovej krytiny v objektoch výšky nad 6 do 12 m</t>
  </si>
  <si>
    <t>859668088</t>
  </si>
  <si>
    <t>713</t>
  </si>
  <si>
    <t>Izolácie tepelné</t>
  </si>
  <si>
    <t>119</t>
  </si>
  <si>
    <t>713111111.S</t>
  </si>
  <si>
    <t>Montáž tepelnej izolácie stropov minerálnou vlnou, vrchom kladenou voľne</t>
  </si>
  <si>
    <t>-627386947</t>
  </si>
  <si>
    <t>120</t>
  </si>
  <si>
    <t>631440002400</t>
  </si>
  <si>
    <t>Doska  200x600x1200 mm z kamennej vlny, vhodná na akustickú izoláciu šikmých striech, stropov, priečok</t>
  </si>
  <si>
    <t>634591775</t>
  </si>
  <si>
    <t>121</t>
  </si>
  <si>
    <t>713122111.S</t>
  </si>
  <si>
    <t>Montáž tepelnej izolácie podláh polystyrénom, kladeným voľne v jednej vrstve</t>
  </si>
  <si>
    <t>1394863464</t>
  </si>
  <si>
    <t>122</t>
  </si>
  <si>
    <t>283720002700.S</t>
  </si>
  <si>
    <t>Doska EPS max. zaťaženie 4 kN/m2 hr. 30 mm, pre podlahy</t>
  </si>
  <si>
    <t>-1951055168</t>
  </si>
  <si>
    <t>123</t>
  </si>
  <si>
    <t>713122121.S</t>
  </si>
  <si>
    <t>Montáž tepelnej izolácie podláh polystyrénom, kladeným voľne v dvoch vrstvách</t>
  </si>
  <si>
    <t>-552214760</t>
  </si>
  <si>
    <t>124</t>
  </si>
  <si>
    <t>283720006300.S</t>
  </si>
  <si>
    <t>Doska EPS hr. 50 mm, pevnosť v tlaku 70 kPa, do spodnej vrstvy v dvojvrstvovej skladbe plochých striech</t>
  </si>
  <si>
    <t>84757963</t>
  </si>
  <si>
    <t>125</t>
  </si>
  <si>
    <t>283720006500.S</t>
  </si>
  <si>
    <t>Doska EPS hr. 100 mm, pevnosť v tlaku 70 kPa, do spodnej vrstvy v dvojvrstvovej skladbe plochých striech</t>
  </si>
  <si>
    <t>-40215941</t>
  </si>
  <si>
    <t>126</t>
  </si>
  <si>
    <t>998713202.S</t>
  </si>
  <si>
    <t>Presun hmôt pre izolácie tepelné v objektoch výšky nad 6 m do 12 m</t>
  </si>
  <si>
    <t>-1910847085</t>
  </si>
  <si>
    <t>762</t>
  </si>
  <si>
    <t>Konštrukcie tesárske</t>
  </si>
  <si>
    <t>127</t>
  </si>
  <si>
    <t>762341021</t>
  </si>
  <si>
    <t>Montáž debnenia odkvapov z dosiek pre všetky druhy striech</t>
  </si>
  <si>
    <t>-2092874204</t>
  </si>
  <si>
    <t>128</t>
  </si>
  <si>
    <t>607260000200</t>
  </si>
  <si>
    <t>Doska OSB nebrúsené hrxlxš 12x2500x1250 mm,</t>
  </si>
  <si>
    <t>1416150416</t>
  </si>
  <si>
    <t>129</t>
  </si>
  <si>
    <t>762341251.S</t>
  </si>
  <si>
    <t>Montáž kontralát pre sklon do 22°</t>
  </si>
  <si>
    <t>-1558012625</t>
  </si>
  <si>
    <t>130</t>
  </si>
  <si>
    <t>605120002800.S</t>
  </si>
  <si>
    <t>Hranoly z mäkkého reziva neopracované nehranené akosť II, prierez 25-100 cm2</t>
  </si>
  <si>
    <t>-1041233</t>
  </si>
  <si>
    <t>131</t>
  </si>
  <si>
    <t>998762202.S</t>
  </si>
  <si>
    <t>Presun hmôt pre konštrukcie tesárske v objektoch výšky do 12 m</t>
  </si>
  <si>
    <t>-240567704</t>
  </si>
  <si>
    <t>763</t>
  </si>
  <si>
    <t>Konštrukcie - drevostavby</t>
  </si>
  <si>
    <t>132</t>
  </si>
  <si>
    <t>763132110</t>
  </si>
  <si>
    <t>SDK podhľad, závesná dvojvrstvová kca profil montažný CD a nosný UD, dosky hr. 12,5 mm</t>
  </si>
  <si>
    <t>1334322494</t>
  </si>
  <si>
    <t>133</t>
  </si>
  <si>
    <t>763733001</t>
  </si>
  <si>
    <t xml:space="preserve">Montáž priestorovo viazaných drevených väzníkov na strechu </t>
  </si>
  <si>
    <t>-1295021208</t>
  </si>
  <si>
    <t>134</t>
  </si>
  <si>
    <t>612220000400</t>
  </si>
  <si>
    <t>Väzník strešný drevený priehradový pre  strechy rozpätia do 12 m</t>
  </si>
  <si>
    <t>783065405</t>
  </si>
  <si>
    <t>135</t>
  </si>
  <si>
    <t>998763201</t>
  </si>
  <si>
    <t>Presun hmôt pre drevostavby v objektoch výšky do 12 m</t>
  </si>
  <si>
    <t>-1074987275</t>
  </si>
  <si>
    <t>764</t>
  </si>
  <si>
    <t>Konštrukcie klampiarske</t>
  </si>
  <si>
    <t>136</t>
  </si>
  <si>
    <t>764175401.S</t>
  </si>
  <si>
    <t>Krytina trapézová pozink farebný, výška profilu 3 mm, sklon strechy do 30°</t>
  </si>
  <si>
    <t>1567089210</t>
  </si>
  <si>
    <t>137</t>
  </si>
  <si>
    <t>764322240.S</t>
  </si>
  <si>
    <t>Oplechovanie z pozinkovaného PZ plechu, odkvapov na strechách s tvrdou krytinou r.š. 500 mm</t>
  </si>
  <si>
    <t>-2117570098</t>
  </si>
  <si>
    <t>138</t>
  </si>
  <si>
    <t>764323230.S</t>
  </si>
  <si>
    <t>Oplechovanie z pozinkovaného PZ plechu, odkvapov na strechách s lepenkovou krytinou r.š. 330 mm</t>
  </si>
  <si>
    <t>1963552890</t>
  </si>
  <si>
    <t>139</t>
  </si>
  <si>
    <t>764331230.S</t>
  </si>
  <si>
    <t>Lemovanie z pozinkovaného PZ plechu, múrov na strechách s tvrdou krytinou r.š. 330 mm</t>
  </si>
  <si>
    <t>628590605</t>
  </si>
  <si>
    <t>140</t>
  </si>
  <si>
    <t>764352227.S</t>
  </si>
  <si>
    <t>Žľaby z pozinkovaného PZ plechu, pododkvapové polkruhové r.š. 330 mm</t>
  </si>
  <si>
    <t>-354194975</t>
  </si>
  <si>
    <t>141</t>
  </si>
  <si>
    <t>764358201.S</t>
  </si>
  <si>
    <t>Hák pre medzistrešné alebo zaatikové žľaby r.š. 1100 mm</t>
  </si>
  <si>
    <t>-498475397</t>
  </si>
  <si>
    <t>142</t>
  </si>
  <si>
    <t>764359213.S</t>
  </si>
  <si>
    <t>Kotlík kónický z pozinkovaného PZ plechu, pre rúry s priemerom od 125 do 150 mm</t>
  </si>
  <si>
    <t>336496427</t>
  </si>
  <si>
    <t>143</t>
  </si>
  <si>
    <t>764359241.S</t>
  </si>
  <si>
    <t>Ochranný kôš strešného vpustu z pozinkovaného plechu pre rúry s priemerom do 150 mm</t>
  </si>
  <si>
    <t>467776028</t>
  </si>
  <si>
    <t>144</t>
  </si>
  <si>
    <t>764359311.S</t>
  </si>
  <si>
    <t>Montáž príslušenstva k žľabom z pozinkovaného PZ plechu, čelo k pododkvapovým polkruhovým r.š. 200 - 400 mm</t>
  </si>
  <si>
    <t>1917594342</t>
  </si>
  <si>
    <t>145</t>
  </si>
  <si>
    <t>553440035000.S</t>
  </si>
  <si>
    <t>Čelo lisované polkruhové pozinkované, rozmer 330 mm</t>
  </si>
  <si>
    <t>-26036753</t>
  </si>
  <si>
    <t>146</t>
  </si>
  <si>
    <t>764359371.S</t>
  </si>
  <si>
    <t>Montáž príslušenstva k žľabom z pozinkovaného PZ plechu, hrdlo k pododkvapovým polkruhovým D 80 - 150 mm</t>
  </si>
  <si>
    <t>-421505596</t>
  </si>
  <si>
    <t>147</t>
  </si>
  <si>
    <t>553440035700.S</t>
  </si>
  <si>
    <t>Hrdlo žľabové lisované pozinkované, priemer 120 mm</t>
  </si>
  <si>
    <t>-1554610084</t>
  </si>
  <si>
    <t>148</t>
  </si>
  <si>
    <t>764391220.S</t>
  </si>
  <si>
    <t>Záveterná lišta z pozinkovaného PZ plechu, r.š. 330 mm</t>
  </si>
  <si>
    <t>-831829020</t>
  </si>
  <si>
    <t>149</t>
  </si>
  <si>
    <t>764391240.S</t>
  </si>
  <si>
    <t>Záveterná lišta z pozinkovaného PZ plechu, r.š. 500 mm</t>
  </si>
  <si>
    <t>-1472269369</t>
  </si>
  <si>
    <t>150</t>
  </si>
  <si>
    <t>764410540.S</t>
  </si>
  <si>
    <t>Oplechovanie parapetov z poplastovaného plechu, vrátane rohov r.š. 330 mm</t>
  </si>
  <si>
    <t>-107006113</t>
  </si>
  <si>
    <t>151</t>
  </si>
  <si>
    <t>764454234.S</t>
  </si>
  <si>
    <t>Montáž kruhových kolien z pozinkovaného PZ plechu, pre zvodové rúry s priemerom 60 - 150 mm</t>
  </si>
  <si>
    <t>604856458</t>
  </si>
  <si>
    <t>152</t>
  </si>
  <si>
    <t>553440039200.S</t>
  </si>
  <si>
    <t>Koleno lisované pozinkované 72°, priemer 100 mm</t>
  </si>
  <si>
    <t>-1372902181</t>
  </si>
  <si>
    <t>153</t>
  </si>
  <si>
    <t>764454242.S</t>
  </si>
  <si>
    <t>Montáž objímky skrutkovacej z pozinkovaného PZ plechu, pre kruhové zvodové rúry s priemerom 60 - 150 mm</t>
  </si>
  <si>
    <t>973009749</t>
  </si>
  <si>
    <t>154</t>
  </si>
  <si>
    <t>553440042000.S</t>
  </si>
  <si>
    <t>Objímka lisovaná pozinkovaná, šrobovací hrot, priemer 100 mm</t>
  </si>
  <si>
    <t>1900255254</t>
  </si>
  <si>
    <t>155</t>
  </si>
  <si>
    <t>764454255.S</t>
  </si>
  <si>
    <t>Zvodové rúry z pozinkovaného PZ plechu, kruhové priemer 150 mm</t>
  </si>
  <si>
    <t>625675503</t>
  </si>
  <si>
    <t>156</t>
  </si>
  <si>
    <t>998764202.S</t>
  </si>
  <si>
    <t>Presun hmôt pre konštrukcie klampiarske v objektoch výšky nad 6 do 12 m</t>
  </si>
  <si>
    <t>1036084521</t>
  </si>
  <si>
    <t>766</t>
  </si>
  <si>
    <t>Konštrukcie stolárske</t>
  </si>
  <si>
    <t>157</t>
  </si>
  <si>
    <t>766621400.S</t>
  </si>
  <si>
    <t>Montáž okien plastových s hydroizolačnými ISO páskami (exteriérová a interiérová)</t>
  </si>
  <si>
    <t>-927423396</t>
  </si>
  <si>
    <t>158</t>
  </si>
  <si>
    <t>-709719129</t>
  </si>
  <si>
    <t>159</t>
  </si>
  <si>
    <t>-2056821751</t>
  </si>
  <si>
    <t>160</t>
  </si>
  <si>
    <t>611410005600.S</t>
  </si>
  <si>
    <t>Plastové okno jednokrídlové OS, vxš 600x1200 mm, izolačné trojsklo, 6 komorový profil-O1</t>
  </si>
  <si>
    <t>1628968184</t>
  </si>
  <si>
    <t>161</t>
  </si>
  <si>
    <t>611410007000.S</t>
  </si>
  <si>
    <t>Plastové okno jednokrídlové OS, vxš 900x1000 mm, izolačné trojsklo, 6 komorový profil-O2</t>
  </si>
  <si>
    <t>-805020594</t>
  </si>
  <si>
    <t>162</t>
  </si>
  <si>
    <t>611410007400.S</t>
  </si>
  <si>
    <t>Plastové okno dvojkrídlové OS, vxš 900x1800 mm, izolačné trojsklo, 6 komorový profil-O3</t>
  </si>
  <si>
    <t>175083928</t>
  </si>
  <si>
    <t>163</t>
  </si>
  <si>
    <t>611410007200.S</t>
  </si>
  <si>
    <t>Plastové okno jednokrídlové OS, vxš 1000x1400 mm, izolačné trojsklo, 6 komorový profil-O4</t>
  </si>
  <si>
    <t>1742278914</t>
  </si>
  <si>
    <t>164</t>
  </si>
  <si>
    <t>611410007800.S</t>
  </si>
  <si>
    <t>Plastové okno jednokrídlové OS, vxš 1200x1200 mm, izolačné trojsklo, 6 komorový profil-O5</t>
  </si>
  <si>
    <t>1053079140</t>
  </si>
  <si>
    <t>165</t>
  </si>
  <si>
    <t>611410007900.S</t>
  </si>
  <si>
    <t>Plastové okno jednokrídlové OS, d 1200 mm, izolačné trojsklo, 6 komorový profil-O6</t>
  </si>
  <si>
    <t>-2004027196</t>
  </si>
  <si>
    <t>166</t>
  </si>
  <si>
    <t>611410005800.S</t>
  </si>
  <si>
    <t>Plastové okno jednokrídlové OS, vxš 600x1600 mm, izolačné trojsklo, 6 komorový profil-O7</t>
  </si>
  <si>
    <t>641063312</t>
  </si>
  <si>
    <t>167</t>
  </si>
  <si>
    <t>611410007300.S</t>
  </si>
  <si>
    <t>Plastové okno dvojkrídlové OS, vxš 1000x1600 mm, izolačné trojsklo, 6 komorový profil-O8</t>
  </si>
  <si>
    <t>-2020978335</t>
  </si>
  <si>
    <t>168</t>
  </si>
  <si>
    <t>611410008000.S</t>
  </si>
  <si>
    <t>Plastové okno dvojkrídlové OS, vxš 1200x1600 mm, izolačné trojsklo, 6 komorový profil-O9</t>
  </si>
  <si>
    <t>-297176042</t>
  </si>
  <si>
    <t>169</t>
  </si>
  <si>
    <t>61141001R200</t>
  </si>
  <si>
    <t>Plastové okno dvojkrídlové , vxš 2750x1600 mm, izolačné trojsklo, 6 komorový profil</t>
  </si>
  <si>
    <t>1605139467</t>
  </si>
  <si>
    <t>170</t>
  </si>
  <si>
    <t>61141001R300</t>
  </si>
  <si>
    <t>Plastové okno štvorkrídlové , vxš 1870x1800 mm, izolačné trojsklo, 6 komorový profil-O11</t>
  </si>
  <si>
    <t>-867600783</t>
  </si>
  <si>
    <t>171</t>
  </si>
  <si>
    <t>-742838321</t>
  </si>
  <si>
    <t>172</t>
  </si>
  <si>
    <t>611410007500.S</t>
  </si>
  <si>
    <t>Plastové okno dvojkrídlové OS, vxš 1000x2000 mm, izolačné trojsklo, 6 komorový profil-O13</t>
  </si>
  <si>
    <t>-1806784943</t>
  </si>
  <si>
    <t>173</t>
  </si>
  <si>
    <t>766662112.S</t>
  </si>
  <si>
    <t>Montáž dverového krídla otočného jednokrídlového poldrážkového, do existujúcej zárubne, vrátane kovania</t>
  </si>
  <si>
    <t>776043796</t>
  </si>
  <si>
    <t>174</t>
  </si>
  <si>
    <t>549150000600.S</t>
  </si>
  <si>
    <t>Kľučka dverová a rozeta 2x, nehrdzavejúca oceľ, povrch nerez brúsený</t>
  </si>
  <si>
    <t>-565938607</t>
  </si>
  <si>
    <t>175</t>
  </si>
  <si>
    <t>611610000400.S</t>
  </si>
  <si>
    <t>Dvere vnútorné jednokrídlové, šírka 600-900 mm, výplň papierová voština, povrch fólia, plné</t>
  </si>
  <si>
    <t>379284356</t>
  </si>
  <si>
    <t>176</t>
  </si>
  <si>
    <t>766662132.S</t>
  </si>
  <si>
    <t>Montáž dverového krídla otočného dvojkrídlového poldrážkového, do existujúcej zárubne, vrátane kovania</t>
  </si>
  <si>
    <t>-1064152002</t>
  </si>
  <si>
    <t>177</t>
  </si>
  <si>
    <t>808089791</t>
  </si>
  <si>
    <t>178</t>
  </si>
  <si>
    <t>215727979</t>
  </si>
  <si>
    <t>179</t>
  </si>
  <si>
    <t>766664125.S</t>
  </si>
  <si>
    <t>Montáž dverí drevených posuvných jednokrídlových, posun do puzdra-D7</t>
  </si>
  <si>
    <t>-1184313002</t>
  </si>
  <si>
    <t>180</t>
  </si>
  <si>
    <t>-59799055</t>
  </si>
  <si>
    <t>181</t>
  </si>
  <si>
    <t>611610006300.S</t>
  </si>
  <si>
    <t>Montážny materiál pre dvere, okná</t>
  </si>
  <si>
    <t>eur</t>
  </si>
  <si>
    <t>1457967861</t>
  </si>
  <si>
    <t>182</t>
  </si>
  <si>
    <t>766694111.S</t>
  </si>
  <si>
    <t>Montáž parapetnej dosky drevenej šírky do 300 mm, dĺžky do 1000 mm</t>
  </si>
  <si>
    <t>-691455308</t>
  </si>
  <si>
    <t>183</t>
  </si>
  <si>
    <t>611550000300.S</t>
  </si>
  <si>
    <t>Parapetná doska vnútorná, šírka 295 mm, z drevotriesky laminovanej</t>
  </si>
  <si>
    <t>2146075707</t>
  </si>
  <si>
    <t>184</t>
  </si>
  <si>
    <t>611550001700</t>
  </si>
  <si>
    <t>Plastové krytky k vnútorným parapetoM, pár, vo farbe biela, svetlohnedá, tmavohnedá</t>
  </si>
  <si>
    <t>pár</t>
  </si>
  <si>
    <t>-791334774</t>
  </si>
  <si>
    <t>185</t>
  </si>
  <si>
    <t>766694112</t>
  </si>
  <si>
    <t>Montáž parapetnej dosky drevenej šírky do 300 mm, dĺžky 1000-1600 mm</t>
  </si>
  <si>
    <t>-1494432139</t>
  </si>
  <si>
    <t>186</t>
  </si>
  <si>
    <t>611550000300.1</t>
  </si>
  <si>
    <t>Parapetná doska vnútorná, šírka 295 mm, z drevotriesky laminovanej, farba biela</t>
  </si>
  <si>
    <t>-902548355</t>
  </si>
  <si>
    <t>187</t>
  </si>
  <si>
    <t>611560000800.S</t>
  </si>
  <si>
    <t xml:space="preserve">Plastové krytky k vnútorným parapetom </t>
  </si>
  <si>
    <t>-819074084</t>
  </si>
  <si>
    <t>188</t>
  </si>
  <si>
    <t>766694113.S</t>
  </si>
  <si>
    <t>Montáž parapetnej dosky drevenej šírky do 300 mm, dĺžky 1600-2600 mm</t>
  </si>
  <si>
    <t>-1546702784</t>
  </si>
  <si>
    <t>189</t>
  </si>
  <si>
    <t>-955102562</t>
  </si>
  <si>
    <t>190</t>
  </si>
  <si>
    <t>323382608</t>
  </si>
  <si>
    <t>191</t>
  </si>
  <si>
    <t>766702111</t>
  </si>
  <si>
    <t>Montáž zárubní obložkových pre dvere jednokrídlové</t>
  </si>
  <si>
    <t>1981879385</t>
  </si>
  <si>
    <t>192</t>
  </si>
  <si>
    <t>611810000800</t>
  </si>
  <si>
    <t>Zárubňa vnútorná obložková, šírka 600-900 mm, výška1970 mm, DTD doska, povrch fólia, pre stenu hrúbky 180-250 mm, pre jednokrídlové dvere</t>
  </si>
  <si>
    <t>2006111566</t>
  </si>
  <si>
    <t>193</t>
  </si>
  <si>
    <t>766702121.S</t>
  </si>
  <si>
    <t>Montáž zárubní obložkových pre dvere dvojkrídlové</t>
  </si>
  <si>
    <t>375077675</t>
  </si>
  <si>
    <t>194</t>
  </si>
  <si>
    <t>611810007300.S</t>
  </si>
  <si>
    <t>Zárubňa vnútorná obložková, šírka 2100 mm, výška 1970 mm, DTD doska, povrch CPL laminát, pre stenu hrúbky 180-250 mm, pre dvojkrídlové dvere</t>
  </si>
  <si>
    <t>-1679835625</t>
  </si>
  <si>
    <t>195</t>
  </si>
  <si>
    <t>998766202.S</t>
  </si>
  <si>
    <t>Presun hmot pre konštrukcie stolárske v objektoch výšky nad 6 do 12 m</t>
  </si>
  <si>
    <t>-280243955</t>
  </si>
  <si>
    <t>771</t>
  </si>
  <si>
    <t>Podlahy z dlaždíc</t>
  </si>
  <si>
    <t>196</t>
  </si>
  <si>
    <t>771411004.S</t>
  </si>
  <si>
    <t>Montáž soklíkov z obkladačiek do malty veľ. 300 x 80 mm</t>
  </si>
  <si>
    <t>971447743</t>
  </si>
  <si>
    <t>197</t>
  </si>
  <si>
    <t>597640006300.S</t>
  </si>
  <si>
    <t>Sokel keramický, lxvxhr 298x80x9 mm</t>
  </si>
  <si>
    <t>555213302</t>
  </si>
  <si>
    <t>198</t>
  </si>
  <si>
    <t>771575109</t>
  </si>
  <si>
    <t>Montáž podláh z dlaždíc keramických do tmelu veľ. 300 x 300 mm</t>
  </si>
  <si>
    <t>-99895839</t>
  </si>
  <si>
    <t>199</t>
  </si>
  <si>
    <t>5978650320</t>
  </si>
  <si>
    <t>Dlaždice keramické, lxvxhr 297x297x8 mm</t>
  </si>
  <si>
    <t>-1437676612</t>
  </si>
  <si>
    <t>200</t>
  </si>
  <si>
    <t>998771202.S</t>
  </si>
  <si>
    <t>Presun hmôt pre podlahy z dlaždíc v objektoch výšky nad 6 do 12 m</t>
  </si>
  <si>
    <t>1998150195</t>
  </si>
  <si>
    <t>776</t>
  </si>
  <si>
    <t>Podlahy povlakové</t>
  </si>
  <si>
    <t>201</t>
  </si>
  <si>
    <t>776420010.S</t>
  </si>
  <si>
    <t>Lepenie podlahových soklov z PVC</t>
  </si>
  <si>
    <t>1094684140</t>
  </si>
  <si>
    <t>202</t>
  </si>
  <si>
    <t>284110002100.S</t>
  </si>
  <si>
    <t>Podlaha PVC homogénna, hrúbka do 2,5 mm</t>
  </si>
  <si>
    <t>1574504669</t>
  </si>
  <si>
    <t>203</t>
  </si>
  <si>
    <t>776541100.S</t>
  </si>
  <si>
    <t>Lepenie povlakových podláh PVC heterogénnych v pásoch</t>
  </si>
  <si>
    <t>-773571999</t>
  </si>
  <si>
    <t>204</t>
  </si>
  <si>
    <t>284110000110.S</t>
  </si>
  <si>
    <t>Podlaha PVC heterogénna, hrúbka do 2,5 mm</t>
  </si>
  <si>
    <t>1574850823</t>
  </si>
  <si>
    <t>205</t>
  </si>
  <si>
    <t>998776202.S</t>
  </si>
  <si>
    <t>Presun hmôt pre podlahy povlakové v objektoch výšky nad 6 do 12 m</t>
  </si>
  <si>
    <t>-905981542</t>
  </si>
  <si>
    <t>781</t>
  </si>
  <si>
    <t>Obklady</t>
  </si>
  <si>
    <t>206</t>
  </si>
  <si>
    <t>781445018</t>
  </si>
  <si>
    <t>Montáž obkladov vnútor. stien z obkladačiek kladených do tmelu veľ. 200x200 mm</t>
  </si>
  <si>
    <t>-997488889</t>
  </si>
  <si>
    <t>207</t>
  </si>
  <si>
    <t>5976574000</t>
  </si>
  <si>
    <t>Obkladačky keramické glazované jednofarebné hladké lxv 200x200x14 mm</t>
  </si>
  <si>
    <t>85619664</t>
  </si>
  <si>
    <t>208</t>
  </si>
  <si>
    <t>998781202.S</t>
  </si>
  <si>
    <t>Presun hmôt pre obklady keramické v objektoch výšky nad 6 do 12 m</t>
  </si>
  <si>
    <t>-2066129347</t>
  </si>
  <si>
    <t>783</t>
  </si>
  <si>
    <t>Nátery</t>
  </si>
  <si>
    <t>209</t>
  </si>
  <si>
    <t>783711301</t>
  </si>
  <si>
    <t>Nátery tesárskych konštrukcií olejové napustením a 2x lakovaním</t>
  </si>
  <si>
    <t>-290649300</t>
  </si>
  <si>
    <t>210</t>
  </si>
  <si>
    <t>783831130</t>
  </si>
  <si>
    <t>Nátery omietok jednonásobné s 3x emailovaním a 2x plným tmelením</t>
  </si>
  <si>
    <t>-23965358</t>
  </si>
  <si>
    <t>784</t>
  </si>
  <si>
    <t>Maľby</t>
  </si>
  <si>
    <t>211</t>
  </si>
  <si>
    <t>784410030</t>
  </si>
  <si>
    <t>Oblepenie soklov, stykov, okrajov a iných zariadení, výšky miestnosti do 3,80 m</t>
  </si>
  <si>
    <t>577569397</t>
  </si>
  <si>
    <t>212</t>
  </si>
  <si>
    <t>784410100</t>
  </si>
  <si>
    <t>Penetrovanie jednonásobné jemnozrnných podkladov výšky do 3,80 m</t>
  </si>
  <si>
    <t>482406207</t>
  </si>
  <si>
    <t>213</t>
  </si>
  <si>
    <t>784410500</t>
  </si>
  <si>
    <t>Prebrúsenie a oprášenie jemnozrnných povrchov výšky do 3,80 m</t>
  </si>
  <si>
    <t>1246680707</t>
  </si>
  <si>
    <t>214</t>
  </si>
  <si>
    <t>784410600</t>
  </si>
  <si>
    <t>Vyrovnanie trhlín a nerovností na jemnozrnných povrchoch výšky do 3,80 m</t>
  </si>
  <si>
    <t>45801544</t>
  </si>
  <si>
    <t>215</t>
  </si>
  <si>
    <t>784418012</t>
  </si>
  <si>
    <t>Zakrývanie podláh a zariadení papierom v miestnostiach alebo na schodisku</t>
  </si>
  <si>
    <t>-76973409</t>
  </si>
  <si>
    <t>216</t>
  </si>
  <si>
    <t>784423271</t>
  </si>
  <si>
    <t>Maľby vápenné tónované dvojnásobné, ručne nanášané na jemnozrnný podklad výšky do 3,80 m</t>
  </si>
  <si>
    <t>-1289529608</t>
  </si>
  <si>
    <t>Prístavba a stavebné úpravy MŠ Okružná 53/5</t>
  </si>
  <si>
    <t>1. 12. 2020</t>
  </si>
  <si>
    <t xml:space="preserve"> 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</si>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</sst>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7" fontId="12" fillId="2" borderId="20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1E8AC-18CD-42B1-A88B-F64C16EA3408}">
  <sheetPr>
    <pageSetUpPr fitToPage="1"/>
  </sheetPr>
  <dimension ref="B2:BM379"/>
  <sheetViews>
    <sheetView showGridLines="0" tabSelected="1" topLeftCell="A197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7" t="s">
        <v>0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5" t="s">
        <v>980</v>
      </c>
      <c r="F7" s="116"/>
      <c r="G7" s="116"/>
      <c r="H7" s="116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3" t="s">
        <v>8</v>
      </c>
      <c r="F9" s="114"/>
      <c r="G9" s="114"/>
      <c r="H9" s="114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981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982</v>
      </c>
      <c r="I15" s="7" t="s">
        <v>17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16</v>
      </c>
      <c r="J17" s="12" t="s">
        <v>983</v>
      </c>
      <c r="L17" s="9"/>
    </row>
    <row r="18" spans="2:12" s="8" customFormat="1" ht="18" customHeight="1" x14ac:dyDescent="0.2">
      <c r="B18" s="9"/>
      <c r="E18" s="119" t="s">
        <v>983</v>
      </c>
      <c r="F18" s="120"/>
      <c r="G18" s="120"/>
      <c r="H18" s="120"/>
      <c r="I18" s="7" t="s">
        <v>17</v>
      </c>
      <c r="J18" s="12" t="s">
        <v>983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22</v>
      </c>
      <c r="I24" s="7" t="s">
        <v>17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21" t="s">
        <v>10</v>
      </c>
      <c r="F27" s="121"/>
      <c r="G27" s="121"/>
      <c r="H27" s="121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5"/>
      <c r="E29" s="15"/>
      <c r="F29" s="15"/>
      <c r="G29" s="15"/>
      <c r="H29" s="15"/>
      <c r="I29" s="15"/>
      <c r="J29" s="15"/>
      <c r="K29" s="15"/>
      <c r="L29" s="9"/>
    </row>
    <row r="30" spans="2:12" s="8" customFormat="1" ht="25.35" customHeight="1" x14ac:dyDescent="0.2">
      <c r="B30" s="9"/>
      <c r="D30" s="16" t="s">
        <v>24</v>
      </c>
      <c r="J30" s="17">
        <f>ROUND(J139, 2)</f>
        <v>0</v>
      </c>
      <c r="L30" s="9"/>
    </row>
    <row r="31" spans="2:12" s="8" customFormat="1" ht="6.95" customHeight="1" x14ac:dyDescent="0.2">
      <c r="B31" s="9"/>
      <c r="D31" s="15"/>
      <c r="E31" s="15"/>
      <c r="F31" s="15"/>
      <c r="G31" s="15"/>
      <c r="H31" s="15"/>
      <c r="I31" s="15"/>
      <c r="J31" s="15"/>
      <c r="K31" s="15"/>
      <c r="L31" s="9"/>
    </row>
    <row r="32" spans="2:12" s="8" customFormat="1" ht="14.45" customHeight="1" x14ac:dyDescent="0.2">
      <c r="B32" s="9"/>
      <c r="F32" s="18" t="s">
        <v>25</v>
      </c>
      <c r="I32" s="18" t="s">
        <v>26</v>
      </c>
      <c r="J32" s="18" t="s">
        <v>27</v>
      </c>
      <c r="L32" s="9"/>
    </row>
    <row r="33" spans="2:12" s="8" customFormat="1" ht="14.45" customHeight="1" x14ac:dyDescent="0.2">
      <c r="B33" s="9"/>
      <c r="D33" s="19" t="s">
        <v>28</v>
      </c>
      <c r="E33" s="7" t="s">
        <v>29</v>
      </c>
      <c r="F33" s="20">
        <f>ROUND((SUM(BE139:BE378)),  2)</f>
        <v>0</v>
      </c>
      <c r="I33" s="21">
        <v>0.2</v>
      </c>
      <c r="J33" s="20">
        <f>ROUND(((SUM(BE139:BE378))*I33),  2)</f>
        <v>0</v>
      </c>
      <c r="L33" s="9"/>
    </row>
    <row r="34" spans="2:12" s="8" customFormat="1" ht="14.45" customHeight="1" x14ac:dyDescent="0.2">
      <c r="B34" s="9"/>
      <c r="E34" s="7" t="s">
        <v>30</v>
      </c>
      <c r="F34" s="20">
        <f>ROUND((SUM(BF139:BF378)),  2)</f>
        <v>0</v>
      </c>
      <c r="I34" s="21">
        <v>0.2</v>
      </c>
      <c r="J34" s="20">
        <f>ROUND(((SUM(BF139:BF378))*I34), 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0">
        <f>ROUND((SUM(BG139:BG378)),  2)</f>
        <v>0</v>
      </c>
      <c r="I35" s="21">
        <v>0.2</v>
      </c>
      <c r="J35" s="20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0">
        <f>ROUND((SUM(BH139:BH378)),  2)</f>
        <v>0</v>
      </c>
      <c r="I36" s="21">
        <v>0.2</v>
      </c>
      <c r="J36" s="20">
        <f>0</f>
        <v>0</v>
      </c>
      <c r="L36" s="9"/>
    </row>
    <row r="37" spans="2:12" s="8" customFormat="1" ht="14.45" hidden="1" customHeight="1" x14ac:dyDescent="0.2">
      <c r="B37" s="9"/>
      <c r="E37" s="7" t="s">
        <v>33</v>
      </c>
      <c r="F37" s="20">
        <f>ROUND((SUM(BI139:BI378)),  2)</f>
        <v>0</v>
      </c>
      <c r="I37" s="21">
        <v>0</v>
      </c>
      <c r="J37" s="20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2"/>
      <c r="D39" s="23" t="s">
        <v>34</v>
      </c>
      <c r="E39" s="24"/>
      <c r="F39" s="24"/>
      <c r="G39" s="25" t="s">
        <v>35</v>
      </c>
      <c r="H39" s="26" t="s">
        <v>36</v>
      </c>
      <c r="I39" s="24"/>
      <c r="J39" s="27">
        <f>SUM(J30:J37)</f>
        <v>0</v>
      </c>
      <c r="K39" s="28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9" t="s">
        <v>37</v>
      </c>
      <c r="E50" s="30"/>
      <c r="F50" s="30"/>
      <c r="G50" s="29" t="s">
        <v>38</v>
      </c>
      <c r="H50" s="30"/>
      <c r="I50" s="30"/>
      <c r="J50" s="30"/>
      <c r="K50" s="30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1" t="s">
        <v>39</v>
      </c>
      <c r="E61" s="32"/>
      <c r="F61" s="33" t="s">
        <v>40</v>
      </c>
      <c r="G61" s="31" t="s">
        <v>39</v>
      </c>
      <c r="H61" s="32"/>
      <c r="I61" s="32"/>
      <c r="J61" s="34" t="s">
        <v>40</v>
      </c>
      <c r="K61" s="32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9" t="s">
        <v>41</v>
      </c>
      <c r="E65" s="30"/>
      <c r="F65" s="30"/>
      <c r="G65" s="29" t="s">
        <v>42</v>
      </c>
      <c r="H65" s="30"/>
      <c r="I65" s="30"/>
      <c r="J65" s="30"/>
      <c r="K65" s="30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1" t="s">
        <v>39</v>
      </c>
      <c r="E76" s="32"/>
      <c r="F76" s="33" t="s">
        <v>40</v>
      </c>
      <c r="G76" s="31" t="s">
        <v>39</v>
      </c>
      <c r="H76" s="32"/>
      <c r="I76" s="32"/>
      <c r="J76" s="34" t="s">
        <v>40</v>
      </c>
      <c r="K76" s="32"/>
      <c r="L76" s="9"/>
    </row>
    <row r="77" spans="2:12" s="8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9"/>
    </row>
    <row r="81" spans="2:47" s="8" customFormat="1" ht="6.95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5" t="str">
        <f>E7</f>
        <v>Prístavba a stavebné úpravy MŠ Okružná 53/5</v>
      </c>
      <c r="F85" s="116"/>
      <c r="G85" s="116"/>
      <c r="H85" s="116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3" t="str">
        <f>E9</f>
        <v>SO 01 - Prístavba materskej školy</v>
      </c>
      <c r="F87" s="114"/>
      <c r="G87" s="114"/>
      <c r="H87" s="114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Ilava</v>
      </c>
      <c r="I89" s="7" t="s">
        <v>14</v>
      </c>
      <c r="J89" s="11" t="str">
        <f>IF(J12="","",J12)</f>
        <v>1. 12. 2020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15</v>
      </c>
      <c r="F91" s="10" t="str">
        <f>E15</f>
        <v xml:space="preserve"> </v>
      </c>
      <c r="I91" s="7" t="s">
        <v>19</v>
      </c>
      <c r="J91" s="39" t="str">
        <f>E21</f>
        <v>Ing. Jozef Illa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39" t="str">
        <f>E24</f>
        <v>Bc. Patrícia Lapošová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44</v>
      </c>
      <c r="D94" s="22"/>
      <c r="E94" s="22"/>
      <c r="F94" s="22"/>
      <c r="G94" s="22"/>
      <c r="H94" s="22"/>
      <c r="I94" s="22"/>
      <c r="J94" s="41" t="s">
        <v>45</v>
      </c>
      <c r="K94" s="22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46</v>
      </c>
      <c r="J96" s="17">
        <f>J139</f>
        <v>0</v>
      </c>
      <c r="L96" s="9"/>
      <c r="AU96" s="1" t="s">
        <v>47</v>
      </c>
    </row>
    <row r="97" spans="2:12" s="43" customFormat="1" ht="24.95" customHeight="1" x14ac:dyDescent="0.2">
      <c r="B97" s="44"/>
      <c r="D97" s="45" t="s">
        <v>48</v>
      </c>
      <c r="E97" s="46"/>
      <c r="F97" s="46"/>
      <c r="G97" s="46"/>
      <c r="H97" s="46"/>
      <c r="I97" s="46"/>
      <c r="J97" s="47">
        <f>J140</f>
        <v>0</v>
      </c>
      <c r="L97" s="44"/>
    </row>
    <row r="98" spans="2:12" s="48" customFormat="1" ht="19.899999999999999" customHeight="1" x14ac:dyDescent="0.2">
      <c r="B98" s="49"/>
      <c r="D98" s="50" t="s">
        <v>49</v>
      </c>
      <c r="E98" s="51"/>
      <c r="F98" s="51"/>
      <c r="G98" s="51"/>
      <c r="H98" s="51"/>
      <c r="I98" s="51"/>
      <c r="J98" s="52">
        <f>J141</f>
        <v>0</v>
      </c>
      <c r="L98" s="49"/>
    </row>
    <row r="99" spans="2:12" s="48" customFormat="1" ht="19.899999999999999" customHeight="1" x14ac:dyDescent="0.2">
      <c r="B99" s="49"/>
      <c r="D99" s="50" t="s">
        <v>50</v>
      </c>
      <c r="E99" s="51"/>
      <c r="F99" s="51"/>
      <c r="G99" s="51"/>
      <c r="H99" s="51"/>
      <c r="I99" s="51"/>
      <c r="J99" s="52">
        <f>J156</f>
        <v>0</v>
      </c>
      <c r="L99" s="49"/>
    </row>
    <row r="100" spans="2:12" s="48" customFormat="1" ht="19.899999999999999" customHeight="1" x14ac:dyDescent="0.2">
      <c r="B100" s="49"/>
      <c r="D100" s="50" t="s">
        <v>51</v>
      </c>
      <c r="E100" s="51"/>
      <c r="F100" s="51"/>
      <c r="G100" s="51"/>
      <c r="H100" s="51"/>
      <c r="I100" s="51"/>
      <c r="J100" s="52">
        <f>J165</f>
        <v>0</v>
      </c>
      <c r="L100" s="49"/>
    </row>
    <row r="101" spans="2:12" s="48" customFormat="1" ht="19.899999999999999" customHeight="1" x14ac:dyDescent="0.2">
      <c r="B101" s="49"/>
      <c r="D101" s="50" t="s">
        <v>52</v>
      </c>
      <c r="E101" s="51"/>
      <c r="F101" s="51"/>
      <c r="G101" s="51"/>
      <c r="H101" s="51"/>
      <c r="I101" s="51"/>
      <c r="J101" s="52">
        <f>J177</f>
        <v>0</v>
      </c>
      <c r="L101" s="49"/>
    </row>
    <row r="102" spans="2:12" s="48" customFormat="1" ht="19.899999999999999" customHeight="1" x14ac:dyDescent="0.2">
      <c r="B102" s="49"/>
      <c r="D102" s="50" t="s">
        <v>53</v>
      </c>
      <c r="E102" s="51"/>
      <c r="F102" s="51"/>
      <c r="G102" s="51"/>
      <c r="H102" s="51"/>
      <c r="I102" s="51"/>
      <c r="J102" s="52">
        <f>J194</f>
        <v>0</v>
      </c>
      <c r="L102" s="49"/>
    </row>
    <row r="103" spans="2:12" s="48" customFormat="1" ht="19.899999999999999" customHeight="1" x14ac:dyDescent="0.2">
      <c r="B103" s="49"/>
      <c r="D103" s="50" t="s">
        <v>54</v>
      </c>
      <c r="E103" s="51"/>
      <c r="F103" s="51"/>
      <c r="G103" s="51"/>
      <c r="H103" s="51"/>
      <c r="I103" s="51"/>
      <c r="J103" s="52">
        <f>J199</f>
        <v>0</v>
      </c>
      <c r="L103" s="49"/>
    </row>
    <row r="104" spans="2:12" s="48" customFormat="1" ht="19.899999999999999" customHeight="1" x14ac:dyDescent="0.2">
      <c r="B104" s="49"/>
      <c r="D104" s="50" t="s">
        <v>55</v>
      </c>
      <c r="E104" s="51"/>
      <c r="F104" s="51"/>
      <c r="G104" s="51"/>
      <c r="H104" s="51"/>
      <c r="I104" s="51"/>
      <c r="J104" s="52">
        <f>J217</f>
        <v>0</v>
      </c>
      <c r="L104" s="49"/>
    </row>
    <row r="105" spans="2:12" s="48" customFormat="1" ht="19.899999999999999" customHeight="1" x14ac:dyDescent="0.2">
      <c r="B105" s="49"/>
      <c r="D105" s="50" t="s">
        <v>56</v>
      </c>
      <c r="E105" s="51"/>
      <c r="F105" s="51"/>
      <c r="G105" s="51"/>
      <c r="H105" s="51"/>
      <c r="I105" s="51"/>
      <c r="J105" s="52">
        <f>J230</f>
        <v>0</v>
      </c>
      <c r="L105" s="49"/>
    </row>
    <row r="106" spans="2:12" s="43" customFormat="1" ht="24.95" customHeight="1" x14ac:dyDescent="0.2">
      <c r="B106" s="44"/>
      <c r="D106" s="45" t="s">
        <v>57</v>
      </c>
      <c r="E106" s="46"/>
      <c r="F106" s="46"/>
      <c r="G106" s="46"/>
      <c r="H106" s="46"/>
      <c r="I106" s="46"/>
      <c r="J106" s="47">
        <f>J232</f>
        <v>0</v>
      </c>
      <c r="L106" s="44"/>
    </row>
    <row r="107" spans="2:12" s="43" customFormat="1" ht="24.95" customHeight="1" x14ac:dyDescent="0.2">
      <c r="B107" s="44"/>
      <c r="D107" s="45" t="s">
        <v>58</v>
      </c>
      <c r="E107" s="46"/>
      <c r="F107" s="46"/>
      <c r="G107" s="46"/>
      <c r="H107" s="46"/>
      <c r="I107" s="46"/>
      <c r="J107" s="47">
        <f>J250</f>
        <v>0</v>
      </c>
      <c r="L107" s="44"/>
    </row>
    <row r="108" spans="2:12" s="48" customFormat="1" ht="19.899999999999999" customHeight="1" x14ac:dyDescent="0.2">
      <c r="B108" s="49"/>
      <c r="D108" s="50" t="s">
        <v>59</v>
      </c>
      <c r="E108" s="51"/>
      <c r="F108" s="51"/>
      <c r="G108" s="51"/>
      <c r="H108" s="51"/>
      <c r="I108" s="51"/>
      <c r="J108" s="52">
        <f>J251</f>
        <v>0</v>
      </c>
      <c r="L108" s="49"/>
    </row>
    <row r="109" spans="2:12" s="48" customFormat="1" ht="19.899999999999999" customHeight="1" x14ac:dyDescent="0.2">
      <c r="B109" s="49"/>
      <c r="D109" s="50" t="s">
        <v>60</v>
      </c>
      <c r="E109" s="51"/>
      <c r="F109" s="51"/>
      <c r="G109" s="51"/>
      <c r="H109" s="51"/>
      <c r="I109" s="51"/>
      <c r="J109" s="52">
        <f>J267</f>
        <v>0</v>
      </c>
      <c r="L109" s="49"/>
    </row>
    <row r="110" spans="2:12" s="48" customFormat="1" ht="19.899999999999999" customHeight="1" x14ac:dyDescent="0.2">
      <c r="B110" s="49"/>
      <c r="D110" s="50" t="s">
        <v>61</v>
      </c>
      <c r="E110" s="51"/>
      <c r="F110" s="51"/>
      <c r="G110" s="51"/>
      <c r="H110" s="51"/>
      <c r="I110" s="51"/>
      <c r="J110" s="52">
        <f>J271</f>
        <v>0</v>
      </c>
      <c r="L110" s="49"/>
    </row>
    <row r="111" spans="2:12" s="48" customFormat="1" ht="19.899999999999999" customHeight="1" x14ac:dyDescent="0.2">
      <c r="B111" s="49"/>
      <c r="D111" s="50" t="s">
        <v>62</v>
      </c>
      <c r="E111" s="51"/>
      <c r="F111" s="51"/>
      <c r="G111" s="51"/>
      <c r="H111" s="51"/>
      <c r="I111" s="51"/>
      <c r="J111" s="52">
        <f>J280</f>
        <v>0</v>
      </c>
      <c r="L111" s="49"/>
    </row>
    <row r="112" spans="2:12" s="48" customFormat="1" ht="19.899999999999999" customHeight="1" x14ac:dyDescent="0.2">
      <c r="B112" s="49"/>
      <c r="D112" s="50" t="s">
        <v>63</v>
      </c>
      <c r="E112" s="51"/>
      <c r="F112" s="51"/>
      <c r="G112" s="51"/>
      <c r="H112" s="51"/>
      <c r="I112" s="51"/>
      <c r="J112" s="52">
        <f>J286</f>
        <v>0</v>
      </c>
      <c r="L112" s="49"/>
    </row>
    <row r="113" spans="2:12" s="48" customFormat="1" ht="19.899999999999999" customHeight="1" x14ac:dyDescent="0.2">
      <c r="B113" s="49"/>
      <c r="D113" s="50" t="s">
        <v>64</v>
      </c>
      <c r="E113" s="51"/>
      <c r="F113" s="51"/>
      <c r="G113" s="51"/>
      <c r="H113" s="51"/>
      <c r="I113" s="51"/>
      <c r="J113" s="52">
        <f>J291</f>
        <v>0</v>
      </c>
      <c r="L113" s="49"/>
    </row>
    <row r="114" spans="2:12" s="48" customFormat="1" ht="19.899999999999999" customHeight="1" x14ac:dyDescent="0.2">
      <c r="B114" s="49"/>
      <c r="D114" s="50" t="s">
        <v>65</v>
      </c>
      <c r="E114" s="51"/>
      <c r="F114" s="51"/>
      <c r="G114" s="51"/>
      <c r="H114" s="51"/>
      <c r="I114" s="51"/>
      <c r="J114" s="52">
        <f>J313</f>
        <v>0</v>
      </c>
      <c r="L114" s="49"/>
    </row>
    <row r="115" spans="2:12" s="48" customFormat="1" ht="19.899999999999999" customHeight="1" x14ac:dyDescent="0.2">
      <c r="B115" s="49"/>
      <c r="D115" s="50" t="s">
        <v>66</v>
      </c>
      <c r="E115" s="51"/>
      <c r="F115" s="51"/>
      <c r="G115" s="51"/>
      <c r="H115" s="51"/>
      <c r="I115" s="51"/>
      <c r="J115" s="52">
        <f>J353</f>
        <v>0</v>
      </c>
      <c r="L115" s="49"/>
    </row>
    <row r="116" spans="2:12" s="48" customFormat="1" ht="19.899999999999999" customHeight="1" x14ac:dyDescent="0.2">
      <c r="B116" s="49"/>
      <c r="D116" s="50" t="s">
        <v>67</v>
      </c>
      <c r="E116" s="51"/>
      <c r="F116" s="51"/>
      <c r="G116" s="51"/>
      <c r="H116" s="51"/>
      <c r="I116" s="51"/>
      <c r="J116" s="52">
        <f>J359</f>
        <v>0</v>
      </c>
      <c r="L116" s="49"/>
    </row>
    <row r="117" spans="2:12" s="48" customFormat="1" ht="19.899999999999999" customHeight="1" x14ac:dyDescent="0.2">
      <c r="B117" s="49"/>
      <c r="D117" s="50" t="s">
        <v>68</v>
      </c>
      <c r="E117" s="51"/>
      <c r="F117" s="51"/>
      <c r="G117" s="51"/>
      <c r="H117" s="51"/>
      <c r="I117" s="51"/>
      <c r="J117" s="52">
        <f>J365</f>
        <v>0</v>
      </c>
      <c r="L117" s="49"/>
    </row>
    <row r="118" spans="2:12" s="48" customFormat="1" ht="19.899999999999999" customHeight="1" x14ac:dyDescent="0.2">
      <c r="B118" s="49"/>
      <c r="D118" s="50" t="s">
        <v>69</v>
      </c>
      <c r="E118" s="51"/>
      <c r="F118" s="51"/>
      <c r="G118" s="51"/>
      <c r="H118" s="51"/>
      <c r="I118" s="51"/>
      <c r="J118" s="52">
        <f>J369</f>
        <v>0</v>
      </c>
      <c r="L118" s="49"/>
    </row>
    <row r="119" spans="2:12" s="48" customFormat="1" ht="19.899999999999999" customHeight="1" x14ac:dyDescent="0.2">
      <c r="B119" s="49"/>
      <c r="D119" s="50" t="s">
        <v>70</v>
      </c>
      <c r="E119" s="51"/>
      <c r="F119" s="51"/>
      <c r="G119" s="51"/>
      <c r="H119" s="51"/>
      <c r="I119" s="51"/>
      <c r="J119" s="52">
        <f>J372</f>
        <v>0</v>
      </c>
      <c r="L119" s="49"/>
    </row>
    <row r="120" spans="2:12" s="8" customFormat="1" ht="21.75" customHeight="1" x14ac:dyDescent="0.2">
      <c r="B120" s="9"/>
      <c r="L120" s="9"/>
    </row>
    <row r="121" spans="2:12" s="8" customFormat="1" ht="6.95" customHeight="1" x14ac:dyDescent="0.2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9"/>
    </row>
    <row r="125" spans="2:12" s="8" customFormat="1" ht="6.95" customHeight="1" x14ac:dyDescent="0.2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9"/>
    </row>
    <row r="126" spans="2:12" s="8" customFormat="1" ht="24.95" customHeight="1" x14ac:dyDescent="0.2">
      <c r="B126" s="9"/>
      <c r="C126" s="5" t="s">
        <v>71</v>
      </c>
      <c r="L126" s="9"/>
    </row>
    <row r="127" spans="2:12" s="8" customFormat="1" ht="6.95" customHeight="1" x14ac:dyDescent="0.2">
      <c r="B127" s="9"/>
      <c r="L127" s="9"/>
    </row>
    <row r="128" spans="2:12" s="8" customFormat="1" ht="12" customHeight="1" x14ac:dyDescent="0.2">
      <c r="B128" s="9"/>
      <c r="C128" s="7" t="s">
        <v>6</v>
      </c>
      <c r="L128" s="9"/>
    </row>
    <row r="129" spans="2:65" s="8" customFormat="1" ht="16.5" customHeight="1" x14ac:dyDescent="0.2">
      <c r="B129" s="9"/>
      <c r="E129" s="115" t="str">
        <f>E7</f>
        <v>Prístavba a stavebné úpravy MŠ Okružná 53/5</v>
      </c>
      <c r="F129" s="116"/>
      <c r="G129" s="116"/>
      <c r="H129" s="116"/>
      <c r="L129" s="9"/>
    </row>
    <row r="130" spans="2:65" s="8" customFormat="1" ht="12" customHeight="1" x14ac:dyDescent="0.2">
      <c r="B130" s="9"/>
      <c r="C130" s="7" t="s">
        <v>7</v>
      </c>
      <c r="L130" s="9"/>
    </row>
    <row r="131" spans="2:65" s="8" customFormat="1" ht="16.5" customHeight="1" x14ac:dyDescent="0.2">
      <c r="B131" s="9"/>
      <c r="E131" s="113" t="str">
        <f>E9</f>
        <v>SO 01 - Prístavba materskej školy</v>
      </c>
      <c r="F131" s="114"/>
      <c r="G131" s="114"/>
      <c r="H131" s="114"/>
      <c r="L131" s="9"/>
    </row>
    <row r="132" spans="2:65" s="8" customFormat="1" ht="6.95" customHeight="1" x14ac:dyDescent="0.2">
      <c r="B132" s="9"/>
      <c r="L132" s="9"/>
    </row>
    <row r="133" spans="2:65" s="8" customFormat="1" ht="12" customHeight="1" x14ac:dyDescent="0.2">
      <c r="B133" s="9"/>
      <c r="C133" s="7" t="s">
        <v>12</v>
      </c>
      <c r="F133" s="10" t="str">
        <f>F12</f>
        <v>Ilava</v>
      </c>
      <c r="I133" s="7" t="s">
        <v>14</v>
      </c>
      <c r="J133" s="11" t="str">
        <f>IF(J12="","",J12)</f>
        <v>1. 12. 2020</v>
      </c>
      <c r="L133" s="9"/>
    </row>
    <row r="134" spans="2:65" s="8" customFormat="1" ht="6.95" customHeight="1" x14ac:dyDescent="0.2">
      <c r="B134" s="9"/>
      <c r="L134" s="9"/>
    </row>
    <row r="135" spans="2:65" s="8" customFormat="1" ht="15.2" customHeight="1" x14ac:dyDescent="0.2">
      <c r="B135" s="9"/>
      <c r="C135" s="7" t="s">
        <v>15</v>
      </c>
      <c r="F135" s="10" t="str">
        <f>E15</f>
        <v xml:space="preserve"> </v>
      </c>
      <c r="I135" s="7" t="s">
        <v>19</v>
      </c>
      <c r="J135" s="39" t="str">
        <f>E21</f>
        <v>Ing. Jozef Illa</v>
      </c>
      <c r="L135" s="9"/>
    </row>
    <row r="136" spans="2:65" s="8" customFormat="1" ht="25.7" customHeight="1" x14ac:dyDescent="0.2">
      <c r="B136" s="9"/>
      <c r="C136" s="7" t="s">
        <v>18</v>
      </c>
      <c r="F136" s="10" t="str">
        <f>IF(E18="","",E18)</f>
        <v>Vyplň údaj</v>
      </c>
      <c r="I136" s="7" t="s">
        <v>21</v>
      </c>
      <c r="J136" s="39" t="str">
        <f>E24</f>
        <v>Bc. Patrícia Lapošová</v>
      </c>
      <c r="L136" s="9"/>
    </row>
    <row r="137" spans="2:65" s="8" customFormat="1" ht="10.35" customHeight="1" x14ac:dyDescent="0.2">
      <c r="B137" s="9"/>
      <c r="L137" s="9"/>
    </row>
    <row r="138" spans="2:65" s="53" customFormat="1" ht="29.25" customHeight="1" x14ac:dyDescent="0.2">
      <c r="B138" s="54"/>
      <c r="C138" s="55" t="s">
        <v>72</v>
      </c>
      <c r="D138" s="56" t="s">
        <v>73</v>
      </c>
      <c r="E138" s="56" t="s">
        <v>74</v>
      </c>
      <c r="F138" s="56" t="s">
        <v>75</v>
      </c>
      <c r="G138" s="56" t="s">
        <v>76</v>
      </c>
      <c r="H138" s="56" t="s">
        <v>77</v>
      </c>
      <c r="I138" s="56" t="s">
        <v>78</v>
      </c>
      <c r="J138" s="57" t="s">
        <v>45</v>
      </c>
      <c r="K138" s="58" t="s">
        <v>79</v>
      </c>
      <c r="L138" s="54"/>
      <c r="M138" s="59" t="s">
        <v>10</v>
      </c>
      <c r="N138" s="60" t="s">
        <v>28</v>
      </c>
      <c r="O138" s="60" t="s">
        <v>80</v>
      </c>
      <c r="P138" s="60" t="s">
        <v>81</v>
      </c>
      <c r="Q138" s="60" t="s">
        <v>82</v>
      </c>
      <c r="R138" s="60" t="s">
        <v>83</v>
      </c>
      <c r="S138" s="60" t="s">
        <v>84</v>
      </c>
      <c r="T138" s="61" t="s">
        <v>85</v>
      </c>
    </row>
    <row r="139" spans="2:65" s="8" customFormat="1" ht="22.9" customHeight="1" x14ac:dyDescent="0.25">
      <c r="B139" s="9"/>
      <c r="C139" s="62" t="s">
        <v>46</v>
      </c>
      <c r="J139" s="63">
        <f>BK139</f>
        <v>0</v>
      </c>
      <c r="L139" s="9"/>
      <c r="M139" s="64"/>
      <c r="N139" s="15"/>
      <c r="O139" s="15"/>
      <c r="P139" s="65">
        <f>P140+P232+P250</f>
        <v>0</v>
      </c>
      <c r="Q139" s="15"/>
      <c r="R139" s="65">
        <f>R140+R232+R250</f>
        <v>765.82577629215984</v>
      </c>
      <c r="S139" s="15"/>
      <c r="T139" s="66">
        <f>T140+T232+T250</f>
        <v>0</v>
      </c>
      <c r="AT139" s="1" t="s">
        <v>86</v>
      </c>
      <c r="AU139" s="1" t="s">
        <v>47</v>
      </c>
      <c r="BK139" s="67">
        <f>BK140+BK232+BK250</f>
        <v>0</v>
      </c>
    </row>
    <row r="140" spans="2:65" s="68" customFormat="1" ht="25.9" customHeight="1" x14ac:dyDescent="0.2">
      <c r="B140" s="69"/>
      <c r="D140" s="70" t="s">
        <v>86</v>
      </c>
      <c r="E140" s="71" t="s">
        <v>87</v>
      </c>
      <c r="F140" s="71" t="s">
        <v>88</v>
      </c>
      <c r="I140" s="72"/>
      <c r="J140" s="73">
        <f>BK140</f>
        <v>0</v>
      </c>
      <c r="L140" s="69"/>
      <c r="M140" s="74"/>
      <c r="P140" s="75">
        <f>P141+P156+P165+P177+P194+P199+P217+P230</f>
        <v>0</v>
      </c>
      <c r="R140" s="75">
        <f>R141+R156+R165+R177+R194+R199+R217+R230</f>
        <v>735.27226258389987</v>
      </c>
      <c r="T140" s="76">
        <f>T141+T156+T165+T177+T194+T199+T217+T230</f>
        <v>0</v>
      </c>
      <c r="AR140" s="70" t="s">
        <v>89</v>
      </c>
      <c r="AT140" s="77" t="s">
        <v>86</v>
      </c>
      <c r="AU140" s="77" t="s">
        <v>2</v>
      </c>
      <c r="AY140" s="70" t="s">
        <v>90</v>
      </c>
      <c r="BK140" s="78">
        <f>BK141+BK156+BK165+BK177+BK194+BK199+BK217+BK230</f>
        <v>0</v>
      </c>
    </row>
    <row r="141" spans="2:65" s="68" customFormat="1" ht="22.9" customHeight="1" x14ac:dyDescent="0.2">
      <c r="B141" s="69"/>
      <c r="D141" s="70" t="s">
        <v>86</v>
      </c>
      <c r="E141" s="79" t="s">
        <v>89</v>
      </c>
      <c r="F141" s="79" t="s">
        <v>91</v>
      </c>
      <c r="I141" s="72"/>
      <c r="J141" s="80">
        <f>BK141</f>
        <v>0</v>
      </c>
      <c r="L141" s="69"/>
      <c r="M141" s="74"/>
      <c r="P141" s="75">
        <f>SUM(P142:P155)</f>
        <v>0</v>
      </c>
      <c r="R141" s="75">
        <f>SUM(R142:R155)</f>
        <v>6.024</v>
      </c>
      <c r="T141" s="76">
        <f>SUM(T142:T155)</f>
        <v>0</v>
      </c>
      <c r="AR141" s="70" t="s">
        <v>89</v>
      </c>
      <c r="AT141" s="77" t="s">
        <v>86</v>
      </c>
      <c r="AU141" s="77" t="s">
        <v>89</v>
      </c>
      <c r="AY141" s="70" t="s">
        <v>90</v>
      </c>
      <c r="BK141" s="78">
        <f>SUM(BK142:BK155)</f>
        <v>0</v>
      </c>
    </row>
    <row r="142" spans="2:65" s="8" customFormat="1" ht="24.2" customHeight="1" x14ac:dyDescent="0.2">
      <c r="B142" s="81"/>
      <c r="C142" s="82" t="s">
        <v>89</v>
      </c>
      <c r="D142" s="82" t="s">
        <v>92</v>
      </c>
      <c r="E142" s="83" t="s">
        <v>93</v>
      </c>
      <c r="F142" s="84" t="s">
        <v>94</v>
      </c>
      <c r="G142" s="85" t="s">
        <v>95</v>
      </c>
      <c r="H142" s="86">
        <v>26.821000000000002</v>
      </c>
      <c r="I142" s="87"/>
      <c r="J142" s="88">
        <f t="shared" ref="J142:J155" si="0">ROUND(I142*H142,2)</f>
        <v>0</v>
      </c>
      <c r="K142" s="89"/>
      <c r="L142" s="9"/>
      <c r="M142" s="90" t="s">
        <v>10</v>
      </c>
      <c r="N142" s="91" t="s">
        <v>30</v>
      </c>
      <c r="P142" s="92">
        <f t="shared" ref="P142:P155" si="1">O142*H142</f>
        <v>0</v>
      </c>
      <c r="Q142" s="92">
        <v>0</v>
      </c>
      <c r="R142" s="92">
        <f t="shared" ref="R142:R155" si="2">Q142*H142</f>
        <v>0</v>
      </c>
      <c r="S142" s="92">
        <v>0</v>
      </c>
      <c r="T142" s="93">
        <f t="shared" ref="T142:T155" si="3">S142*H142</f>
        <v>0</v>
      </c>
      <c r="AR142" s="94" t="s">
        <v>96</v>
      </c>
      <c r="AT142" s="94" t="s">
        <v>92</v>
      </c>
      <c r="AU142" s="94" t="s">
        <v>97</v>
      </c>
      <c r="AY142" s="1" t="s">
        <v>90</v>
      </c>
      <c r="BE142" s="95">
        <f t="shared" ref="BE142:BE155" si="4">IF(N142="základná",J142,0)</f>
        <v>0</v>
      </c>
      <c r="BF142" s="95">
        <f t="shared" ref="BF142:BF155" si="5">IF(N142="znížená",J142,0)</f>
        <v>0</v>
      </c>
      <c r="BG142" s="95">
        <f t="shared" ref="BG142:BG155" si="6">IF(N142="zákl. prenesená",J142,0)</f>
        <v>0</v>
      </c>
      <c r="BH142" s="95">
        <f t="shared" ref="BH142:BH155" si="7">IF(N142="zníž. prenesená",J142,0)</f>
        <v>0</v>
      </c>
      <c r="BI142" s="95">
        <f t="shared" ref="BI142:BI155" si="8">IF(N142="nulová",J142,0)</f>
        <v>0</v>
      </c>
      <c r="BJ142" s="1" t="s">
        <v>97</v>
      </c>
      <c r="BK142" s="95">
        <f t="shared" ref="BK142:BK155" si="9">ROUND(I142*H142,2)</f>
        <v>0</v>
      </c>
      <c r="BL142" s="1" t="s">
        <v>96</v>
      </c>
      <c r="BM142" s="94" t="s">
        <v>98</v>
      </c>
    </row>
    <row r="143" spans="2:65" s="8" customFormat="1" ht="14.45" customHeight="1" x14ac:dyDescent="0.2">
      <c r="B143" s="81"/>
      <c r="C143" s="82" t="s">
        <v>97</v>
      </c>
      <c r="D143" s="82" t="s">
        <v>92</v>
      </c>
      <c r="E143" s="83" t="s">
        <v>99</v>
      </c>
      <c r="F143" s="84" t="s">
        <v>100</v>
      </c>
      <c r="G143" s="85" t="s">
        <v>95</v>
      </c>
      <c r="H143" s="86">
        <v>147.51499999999999</v>
      </c>
      <c r="I143" s="87"/>
      <c r="J143" s="88">
        <f t="shared" si="0"/>
        <v>0</v>
      </c>
      <c r="K143" s="89"/>
      <c r="L143" s="9"/>
      <c r="M143" s="90" t="s">
        <v>10</v>
      </c>
      <c r="N143" s="91" t="s">
        <v>30</v>
      </c>
      <c r="P143" s="92">
        <f t="shared" si="1"/>
        <v>0</v>
      </c>
      <c r="Q143" s="92">
        <v>0</v>
      </c>
      <c r="R143" s="92">
        <f t="shared" si="2"/>
        <v>0</v>
      </c>
      <c r="S143" s="92">
        <v>0</v>
      </c>
      <c r="T143" s="93">
        <f t="shared" si="3"/>
        <v>0</v>
      </c>
      <c r="AR143" s="94" t="s">
        <v>96</v>
      </c>
      <c r="AT143" s="94" t="s">
        <v>92</v>
      </c>
      <c r="AU143" s="94" t="s">
        <v>97</v>
      </c>
      <c r="AY143" s="1" t="s">
        <v>90</v>
      </c>
      <c r="BE143" s="95">
        <f t="shared" si="4"/>
        <v>0</v>
      </c>
      <c r="BF143" s="95">
        <f t="shared" si="5"/>
        <v>0</v>
      </c>
      <c r="BG143" s="95">
        <f t="shared" si="6"/>
        <v>0</v>
      </c>
      <c r="BH143" s="95">
        <f t="shared" si="7"/>
        <v>0</v>
      </c>
      <c r="BI143" s="95">
        <f t="shared" si="8"/>
        <v>0</v>
      </c>
      <c r="BJ143" s="1" t="s">
        <v>97</v>
      </c>
      <c r="BK143" s="95">
        <f t="shared" si="9"/>
        <v>0</v>
      </c>
      <c r="BL143" s="1" t="s">
        <v>96</v>
      </c>
      <c r="BM143" s="94" t="s">
        <v>101</v>
      </c>
    </row>
    <row r="144" spans="2:65" s="8" customFormat="1" ht="24.2" customHeight="1" x14ac:dyDescent="0.2">
      <c r="B144" s="81"/>
      <c r="C144" s="82" t="s">
        <v>102</v>
      </c>
      <c r="D144" s="82" t="s">
        <v>92</v>
      </c>
      <c r="E144" s="83" t="s">
        <v>103</v>
      </c>
      <c r="F144" s="84" t="s">
        <v>104</v>
      </c>
      <c r="G144" s="85" t="s">
        <v>95</v>
      </c>
      <c r="H144" s="86">
        <v>147.51499999999999</v>
      </c>
      <c r="I144" s="87"/>
      <c r="J144" s="88">
        <f t="shared" si="0"/>
        <v>0</v>
      </c>
      <c r="K144" s="89"/>
      <c r="L144" s="9"/>
      <c r="M144" s="90" t="s">
        <v>10</v>
      </c>
      <c r="N144" s="91" t="s">
        <v>30</v>
      </c>
      <c r="P144" s="92">
        <f t="shared" si="1"/>
        <v>0</v>
      </c>
      <c r="Q144" s="92">
        <v>0</v>
      </c>
      <c r="R144" s="92">
        <f t="shared" si="2"/>
        <v>0</v>
      </c>
      <c r="S144" s="92">
        <v>0</v>
      </c>
      <c r="T144" s="93">
        <f t="shared" si="3"/>
        <v>0</v>
      </c>
      <c r="AR144" s="94" t="s">
        <v>96</v>
      </c>
      <c r="AT144" s="94" t="s">
        <v>92</v>
      </c>
      <c r="AU144" s="94" t="s">
        <v>97</v>
      </c>
      <c r="AY144" s="1" t="s">
        <v>90</v>
      </c>
      <c r="BE144" s="95">
        <f t="shared" si="4"/>
        <v>0</v>
      </c>
      <c r="BF144" s="95">
        <f t="shared" si="5"/>
        <v>0</v>
      </c>
      <c r="BG144" s="95">
        <f t="shared" si="6"/>
        <v>0</v>
      </c>
      <c r="BH144" s="95">
        <f t="shared" si="7"/>
        <v>0</v>
      </c>
      <c r="BI144" s="95">
        <f t="shared" si="8"/>
        <v>0</v>
      </c>
      <c r="BJ144" s="1" t="s">
        <v>97</v>
      </c>
      <c r="BK144" s="95">
        <f t="shared" si="9"/>
        <v>0</v>
      </c>
      <c r="BL144" s="1" t="s">
        <v>96</v>
      </c>
      <c r="BM144" s="94" t="s">
        <v>105</v>
      </c>
    </row>
    <row r="145" spans="2:65" s="8" customFormat="1" ht="14.45" customHeight="1" x14ac:dyDescent="0.2">
      <c r="B145" s="81"/>
      <c r="C145" s="82" t="s">
        <v>96</v>
      </c>
      <c r="D145" s="82" t="s">
        <v>92</v>
      </c>
      <c r="E145" s="83" t="s">
        <v>106</v>
      </c>
      <c r="F145" s="84" t="s">
        <v>107</v>
      </c>
      <c r="G145" s="85" t="s">
        <v>95</v>
      </c>
      <c r="H145" s="86">
        <v>43.686</v>
      </c>
      <c r="I145" s="87"/>
      <c r="J145" s="88">
        <f t="shared" si="0"/>
        <v>0</v>
      </c>
      <c r="K145" s="89"/>
      <c r="L145" s="9"/>
      <c r="M145" s="90" t="s">
        <v>10</v>
      </c>
      <c r="N145" s="91" t="s">
        <v>30</v>
      </c>
      <c r="P145" s="92">
        <f t="shared" si="1"/>
        <v>0</v>
      </c>
      <c r="Q145" s="92">
        <v>0</v>
      </c>
      <c r="R145" s="92">
        <f t="shared" si="2"/>
        <v>0</v>
      </c>
      <c r="S145" s="92">
        <v>0</v>
      </c>
      <c r="T145" s="93">
        <f t="shared" si="3"/>
        <v>0</v>
      </c>
      <c r="AR145" s="94" t="s">
        <v>96</v>
      </c>
      <c r="AT145" s="94" t="s">
        <v>92</v>
      </c>
      <c r="AU145" s="94" t="s">
        <v>97</v>
      </c>
      <c r="AY145" s="1" t="s">
        <v>90</v>
      </c>
      <c r="BE145" s="95">
        <f t="shared" si="4"/>
        <v>0</v>
      </c>
      <c r="BF145" s="95">
        <f t="shared" si="5"/>
        <v>0</v>
      </c>
      <c r="BG145" s="95">
        <f t="shared" si="6"/>
        <v>0</v>
      </c>
      <c r="BH145" s="95">
        <f t="shared" si="7"/>
        <v>0</v>
      </c>
      <c r="BI145" s="95">
        <f t="shared" si="8"/>
        <v>0</v>
      </c>
      <c r="BJ145" s="1" t="s">
        <v>97</v>
      </c>
      <c r="BK145" s="95">
        <f t="shared" si="9"/>
        <v>0</v>
      </c>
      <c r="BL145" s="1" t="s">
        <v>96</v>
      </c>
      <c r="BM145" s="94" t="s">
        <v>108</v>
      </c>
    </row>
    <row r="146" spans="2:65" s="8" customFormat="1" ht="37.9" customHeight="1" x14ac:dyDescent="0.2">
      <c r="B146" s="81"/>
      <c r="C146" s="82" t="s">
        <v>109</v>
      </c>
      <c r="D146" s="82" t="s">
        <v>92</v>
      </c>
      <c r="E146" s="83" t="s">
        <v>110</v>
      </c>
      <c r="F146" s="84" t="s">
        <v>111</v>
      </c>
      <c r="G146" s="85" t="s">
        <v>95</v>
      </c>
      <c r="H146" s="86">
        <v>43.686</v>
      </c>
      <c r="I146" s="87"/>
      <c r="J146" s="88">
        <f t="shared" si="0"/>
        <v>0</v>
      </c>
      <c r="K146" s="89"/>
      <c r="L146" s="9"/>
      <c r="M146" s="90" t="s">
        <v>10</v>
      </c>
      <c r="N146" s="91" t="s">
        <v>30</v>
      </c>
      <c r="P146" s="92">
        <f t="shared" si="1"/>
        <v>0</v>
      </c>
      <c r="Q146" s="92">
        <v>0</v>
      </c>
      <c r="R146" s="92">
        <f t="shared" si="2"/>
        <v>0</v>
      </c>
      <c r="S146" s="92">
        <v>0</v>
      </c>
      <c r="T146" s="93">
        <f t="shared" si="3"/>
        <v>0</v>
      </c>
      <c r="AR146" s="94" t="s">
        <v>96</v>
      </c>
      <c r="AT146" s="94" t="s">
        <v>92</v>
      </c>
      <c r="AU146" s="94" t="s">
        <v>97</v>
      </c>
      <c r="AY146" s="1" t="s">
        <v>90</v>
      </c>
      <c r="BE146" s="95">
        <f t="shared" si="4"/>
        <v>0</v>
      </c>
      <c r="BF146" s="95">
        <f t="shared" si="5"/>
        <v>0</v>
      </c>
      <c r="BG146" s="95">
        <f t="shared" si="6"/>
        <v>0</v>
      </c>
      <c r="BH146" s="95">
        <f t="shared" si="7"/>
        <v>0</v>
      </c>
      <c r="BI146" s="95">
        <f t="shared" si="8"/>
        <v>0</v>
      </c>
      <c r="BJ146" s="1" t="s">
        <v>97</v>
      </c>
      <c r="BK146" s="95">
        <f t="shared" si="9"/>
        <v>0</v>
      </c>
      <c r="BL146" s="1" t="s">
        <v>96</v>
      </c>
      <c r="BM146" s="94" t="s">
        <v>112</v>
      </c>
    </row>
    <row r="147" spans="2:65" s="8" customFormat="1" ht="24.2" customHeight="1" x14ac:dyDescent="0.2">
      <c r="B147" s="81"/>
      <c r="C147" s="82" t="s">
        <v>113</v>
      </c>
      <c r="D147" s="82" t="s">
        <v>92</v>
      </c>
      <c r="E147" s="83" t="s">
        <v>114</v>
      </c>
      <c r="F147" s="84" t="s">
        <v>115</v>
      </c>
      <c r="G147" s="85" t="s">
        <v>95</v>
      </c>
      <c r="H147" s="86">
        <v>228.02199999999999</v>
      </c>
      <c r="I147" s="87"/>
      <c r="J147" s="88">
        <f t="shared" si="0"/>
        <v>0</v>
      </c>
      <c r="K147" s="89"/>
      <c r="L147" s="9"/>
      <c r="M147" s="90" t="s">
        <v>10</v>
      </c>
      <c r="N147" s="91" t="s">
        <v>30</v>
      </c>
      <c r="P147" s="92">
        <f t="shared" si="1"/>
        <v>0</v>
      </c>
      <c r="Q147" s="92">
        <v>0</v>
      </c>
      <c r="R147" s="92">
        <f t="shared" si="2"/>
        <v>0</v>
      </c>
      <c r="S147" s="92">
        <v>0</v>
      </c>
      <c r="T147" s="93">
        <f t="shared" si="3"/>
        <v>0</v>
      </c>
      <c r="AR147" s="94" t="s">
        <v>96</v>
      </c>
      <c r="AT147" s="94" t="s">
        <v>92</v>
      </c>
      <c r="AU147" s="94" t="s">
        <v>97</v>
      </c>
      <c r="AY147" s="1" t="s">
        <v>90</v>
      </c>
      <c r="BE147" s="95">
        <f t="shared" si="4"/>
        <v>0</v>
      </c>
      <c r="BF147" s="95">
        <f t="shared" si="5"/>
        <v>0</v>
      </c>
      <c r="BG147" s="95">
        <f t="shared" si="6"/>
        <v>0</v>
      </c>
      <c r="BH147" s="95">
        <f t="shared" si="7"/>
        <v>0</v>
      </c>
      <c r="BI147" s="95">
        <f t="shared" si="8"/>
        <v>0</v>
      </c>
      <c r="BJ147" s="1" t="s">
        <v>97</v>
      </c>
      <c r="BK147" s="95">
        <f t="shared" si="9"/>
        <v>0</v>
      </c>
      <c r="BL147" s="1" t="s">
        <v>96</v>
      </c>
      <c r="BM147" s="94" t="s">
        <v>116</v>
      </c>
    </row>
    <row r="148" spans="2:65" s="8" customFormat="1" ht="37.9" customHeight="1" x14ac:dyDescent="0.2">
      <c r="B148" s="81"/>
      <c r="C148" s="82" t="s">
        <v>117</v>
      </c>
      <c r="D148" s="82" t="s">
        <v>92</v>
      </c>
      <c r="E148" s="83" t="s">
        <v>118</v>
      </c>
      <c r="F148" s="84" t="s">
        <v>119</v>
      </c>
      <c r="G148" s="85" t="s">
        <v>95</v>
      </c>
      <c r="H148" s="86">
        <v>199.20099999999999</v>
      </c>
      <c r="I148" s="87"/>
      <c r="J148" s="88">
        <f t="shared" si="0"/>
        <v>0</v>
      </c>
      <c r="K148" s="89"/>
      <c r="L148" s="9"/>
      <c r="M148" s="90" t="s">
        <v>10</v>
      </c>
      <c r="N148" s="91" t="s">
        <v>30</v>
      </c>
      <c r="P148" s="92">
        <f t="shared" si="1"/>
        <v>0</v>
      </c>
      <c r="Q148" s="92">
        <v>0</v>
      </c>
      <c r="R148" s="92">
        <f t="shared" si="2"/>
        <v>0</v>
      </c>
      <c r="S148" s="92">
        <v>0</v>
      </c>
      <c r="T148" s="93">
        <f t="shared" si="3"/>
        <v>0</v>
      </c>
      <c r="AR148" s="94" t="s">
        <v>96</v>
      </c>
      <c r="AT148" s="94" t="s">
        <v>92</v>
      </c>
      <c r="AU148" s="94" t="s">
        <v>97</v>
      </c>
      <c r="AY148" s="1" t="s">
        <v>90</v>
      </c>
      <c r="BE148" s="95">
        <f t="shared" si="4"/>
        <v>0</v>
      </c>
      <c r="BF148" s="95">
        <f t="shared" si="5"/>
        <v>0</v>
      </c>
      <c r="BG148" s="95">
        <f t="shared" si="6"/>
        <v>0</v>
      </c>
      <c r="BH148" s="95">
        <f t="shared" si="7"/>
        <v>0</v>
      </c>
      <c r="BI148" s="95">
        <f t="shared" si="8"/>
        <v>0</v>
      </c>
      <c r="BJ148" s="1" t="s">
        <v>97</v>
      </c>
      <c r="BK148" s="95">
        <f t="shared" si="9"/>
        <v>0</v>
      </c>
      <c r="BL148" s="1" t="s">
        <v>96</v>
      </c>
      <c r="BM148" s="94" t="s">
        <v>120</v>
      </c>
    </row>
    <row r="149" spans="2:65" s="8" customFormat="1" ht="37.9" customHeight="1" x14ac:dyDescent="0.2">
      <c r="B149" s="81"/>
      <c r="C149" s="82" t="s">
        <v>121</v>
      </c>
      <c r="D149" s="82" t="s">
        <v>92</v>
      </c>
      <c r="E149" s="83" t="s">
        <v>122</v>
      </c>
      <c r="F149" s="84" t="s">
        <v>123</v>
      </c>
      <c r="G149" s="85" t="s">
        <v>95</v>
      </c>
      <c r="H149" s="86">
        <v>657.36300000000006</v>
      </c>
      <c r="I149" s="87"/>
      <c r="J149" s="88">
        <f t="shared" si="0"/>
        <v>0</v>
      </c>
      <c r="K149" s="89"/>
      <c r="L149" s="9"/>
      <c r="M149" s="90" t="s">
        <v>10</v>
      </c>
      <c r="N149" s="91" t="s">
        <v>30</v>
      </c>
      <c r="P149" s="92">
        <f t="shared" si="1"/>
        <v>0</v>
      </c>
      <c r="Q149" s="92">
        <v>0</v>
      </c>
      <c r="R149" s="92">
        <f t="shared" si="2"/>
        <v>0</v>
      </c>
      <c r="S149" s="92">
        <v>0</v>
      </c>
      <c r="T149" s="93">
        <f t="shared" si="3"/>
        <v>0</v>
      </c>
      <c r="AR149" s="94" t="s">
        <v>96</v>
      </c>
      <c r="AT149" s="94" t="s">
        <v>92</v>
      </c>
      <c r="AU149" s="94" t="s">
        <v>97</v>
      </c>
      <c r="AY149" s="1" t="s">
        <v>90</v>
      </c>
      <c r="BE149" s="95">
        <f t="shared" si="4"/>
        <v>0</v>
      </c>
      <c r="BF149" s="95">
        <f t="shared" si="5"/>
        <v>0</v>
      </c>
      <c r="BG149" s="95">
        <f t="shared" si="6"/>
        <v>0</v>
      </c>
      <c r="BH149" s="95">
        <f t="shared" si="7"/>
        <v>0</v>
      </c>
      <c r="BI149" s="95">
        <f t="shared" si="8"/>
        <v>0</v>
      </c>
      <c r="BJ149" s="1" t="s">
        <v>97</v>
      </c>
      <c r="BK149" s="95">
        <f t="shared" si="9"/>
        <v>0</v>
      </c>
      <c r="BL149" s="1" t="s">
        <v>96</v>
      </c>
      <c r="BM149" s="94" t="s">
        <v>124</v>
      </c>
    </row>
    <row r="150" spans="2:65" s="8" customFormat="1" ht="24.2" customHeight="1" x14ac:dyDescent="0.2">
      <c r="B150" s="81"/>
      <c r="C150" s="82" t="s">
        <v>125</v>
      </c>
      <c r="D150" s="82" t="s">
        <v>92</v>
      </c>
      <c r="E150" s="83" t="s">
        <v>126</v>
      </c>
      <c r="F150" s="84" t="s">
        <v>127</v>
      </c>
      <c r="G150" s="85" t="s">
        <v>95</v>
      </c>
      <c r="H150" s="86">
        <v>199.20099999999999</v>
      </c>
      <c r="I150" s="87"/>
      <c r="J150" s="88">
        <f t="shared" si="0"/>
        <v>0</v>
      </c>
      <c r="K150" s="89"/>
      <c r="L150" s="9"/>
      <c r="M150" s="90" t="s">
        <v>10</v>
      </c>
      <c r="N150" s="91" t="s">
        <v>30</v>
      </c>
      <c r="P150" s="92">
        <f t="shared" si="1"/>
        <v>0</v>
      </c>
      <c r="Q150" s="92">
        <v>0</v>
      </c>
      <c r="R150" s="92">
        <f t="shared" si="2"/>
        <v>0</v>
      </c>
      <c r="S150" s="92">
        <v>0</v>
      </c>
      <c r="T150" s="93">
        <f t="shared" si="3"/>
        <v>0</v>
      </c>
      <c r="AR150" s="94" t="s">
        <v>96</v>
      </c>
      <c r="AT150" s="94" t="s">
        <v>92</v>
      </c>
      <c r="AU150" s="94" t="s">
        <v>97</v>
      </c>
      <c r="AY150" s="1" t="s">
        <v>90</v>
      </c>
      <c r="BE150" s="95">
        <f t="shared" si="4"/>
        <v>0</v>
      </c>
      <c r="BF150" s="95">
        <f t="shared" si="5"/>
        <v>0</v>
      </c>
      <c r="BG150" s="95">
        <f t="shared" si="6"/>
        <v>0</v>
      </c>
      <c r="BH150" s="95">
        <f t="shared" si="7"/>
        <v>0</v>
      </c>
      <c r="BI150" s="95">
        <f t="shared" si="8"/>
        <v>0</v>
      </c>
      <c r="BJ150" s="1" t="s">
        <v>97</v>
      </c>
      <c r="BK150" s="95">
        <f t="shared" si="9"/>
        <v>0</v>
      </c>
      <c r="BL150" s="1" t="s">
        <v>96</v>
      </c>
      <c r="BM150" s="94" t="s">
        <v>128</v>
      </c>
    </row>
    <row r="151" spans="2:65" s="8" customFormat="1" ht="14.45" customHeight="1" x14ac:dyDescent="0.2">
      <c r="B151" s="81"/>
      <c r="C151" s="82" t="s">
        <v>129</v>
      </c>
      <c r="D151" s="82" t="s">
        <v>92</v>
      </c>
      <c r="E151" s="83" t="s">
        <v>130</v>
      </c>
      <c r="F151" s="84" t="s">
        <v>131</v>
      </c>
      <c r="G151" s="85" t="s">
        <v>95</v>
      </c>
      <c r="H151" s="86">
        <v>199.20099999999999</v>
      </c>
      <c r="I151" s="87"/>
      <c r="J151" s="88">
        <f t="shared" si="0"/>
        <v>0</v>
      </c>
      <c r="K151" s="89"/>
      <c r="L151" s="9"/>
      <c r="M151" s="90" t="s">
        <v>10</v>
      </c>
      <c r="N151" s="91" t="s">
        <v>30</v>
      </c>
      <c r="P151" s="92">
        <f t="shared" si="1"/>
        <v>0</v>
      </c>
      <c r="Q151" s="92">
        <v>0</v>
      </c>
      <c r="R151" s="92">
        <f t="shared" si="2"/>
        <v>0</v>
      </c>
      <c r="S151" s="92">
        <v>0</v>
      </c>
      <c r="T151" s="93">
        <f t="shared" si="3"/>
        <v>0</v>
      </c>
      <c r="AR151" s="94" t="s">
        <v>96</v>
      </c>
      <c r="AT151" s="94" t="s">
        <v>92</v>
      </c>
      <c r="AU151" s="94" t="s">
        <v>97</v>
      </c>
      <c r="AY151" s="1" t="s">
        <v>90</v>
      </c>
      <c r="BE151" s="95">
        <f t="shared" si="4"/>
        <v>0</v>
      </c>
      <c r="BF151" s="95">
        <f t="shared" si="5"/>
        <v>0</v>
      </c>
      <c r="BG151" s="95">
        <f t="shared" si="6"/>
        <v>0</v>
      </c>
      <c r="BH151" s="95">
        <f t="shared" si="7"/>
        <v>0</v>
      </c>
      <c r="BI151" s="95">
        <f t="shared" si="8"/>
        <v>0</v>
      </c>
      <c r="BJ151" s="1" t="s">
        <v>97</v>
      </c>
      <c r="BK151" s="95">
        <f t="shared" si="9"/>
        <v>0</v>
      </c>
      <c r="BL151" s="1" t="s">
        <v>96</v>
      </c>
      <c r="BM151" s="94" t="s">
        <v>132</v>
      </c>
    </row>
    <row r="152" spans="2:65" s="8" customFormat="1" ht="24.2" customHeight="1" x14ac:dyDescent="0.2">
      <c r="B152" s="81"/>
      <c r="C152" s="82" t="s">
        <v>133</v>
      </c>
      <c r="D152" s="82" t="s">
        <v>92</v>
      </c>
      <c r="E152" s="83" t="s">
        <v>134</v>
      </c>
      <c r="F152" s="84" t="s">
        <v>135</v>
      </c>
      <c r="G152" s="85" t="s">
        <v>136</v>
      </c>
      <c r="H152" s="86">
        <v>298.80900000000003</v>
      </c>
      <c r="I152" s="87"/>
      <c r="J152" s="88">
        <f t="shared" si="0"/>
        <v>0</v>
      </c>
      <c r="K152" s="89"/>
      <c r="L152" s="9"/>
      <c r="M152" s="90" t="s">
        <v>10</v>
      </c>
      <c r="N152" s="91" t="s">
        <v>30</v>
      </c>
      <c r="P152" s="92">
        <f t="shared" si="1"/>
        <v>0</v>
      </c>
      <c r="Q152" s="92">
        <v>0</v>
      </c>
      <c r="R152" s="92">
        <f t="shared" si="2"/>
        <v>0</v>
      </c>
      <c r="S152" s="92">
        <v>0</v>
      </c>
      <c r="T152" s="93">
        <f t="shared" si="3"/>
        <v>0</v>
      </c>
      <c r="AR152" s="94" t="s">
        <v>96</v>
      </c>
      <c r="AT152" s="94" t="s">
        <v>92</v>
      </c>
      <c r="AU152" s="94" t="s">
        <v>97</v>
      </c>
      <c r="AY152" s="1" t="s">
        <v>90</v>
      </c>
      <c r="BE152" s="95">
        <f t="shared" si="4"/>
        <v>0</v>
      </c>
      <c r="BF152" s="95">
        <f t="shared" si="5"/>
        <v>0</v>
      </c>
      <c r="BG152" s="95">
        <f t="shared" si="6"/>
        <v>0</v>
      </c>
      <c r="BH152" s="95">
        <f t="shared" si="7"/>
        <v>0</v>
      </c>
      <c r="BI152" s="95">
        <f t="shared" si="8"/>
        <v>0</v>
      </c>
      <c r="BJ152" s="1" t="s">
        <v>97</v>
      </c>
      <c r="BK152" s="95">
        <f t="shared" si="9"/>
        <v>0</v>
      </c>
      <c r="BL152" s="1" t="s">
        <v>96</v>
      </c>
      <c r="BM152" s="94" t="s">
        <v>137</v>
      </c>
    </row>
    <row r="153" spans="2:65" s="8" customFormat="1" ht="14.45" customHeight="1" x14ac:dyDescent="0.2">
      <c r="B153" s="81"/>
      <c r="C153" s="82" t="s">
        <v>138</v>
      </c>
      <c r="D153" s="82" t="s">
        <v>92</v>
      </c>
      <c r="E153" s="83" t="s">
        <v>139</v>
      </c>
      <c r="F153" s="84" t="s">
        <v>140</v>
      </c>
      <c r="G153" s="85" t="s">
        <v>95</v>
      </c>
      <c r="H153" s="86">
        <v>3.7650000000000001</v>
      </c>
      <c r="I153" s="87"/>
      <c r="J153" s="88">
        <f t="shared" si="0"/>
        <v>0</v>
      </c>
      <c r="K153" s="89"/>
      <c r="L153" s="9"/>
      <c r="M153" s="90" t="s">
        <v>10</v>
      </c>
      <c r="N153" s="91" t="s">
        <v>30</v>
      </c>
      <c r="P153" s="92">
        <f t="shared" si="1"/>
        <v>0</v>
      </c>
      <c r="Q153" s="92">
        <v>0</v>
      </c>
      <c r="R153" s="92">
        <f t="shared" si="2"/>
        <v>0</v>
      </c>
      <c r="S153" s="92">
        <v>0</v>
      </c>
      <c r="T153" s="93">
        <f t="shared" si="3"/>
        <v>0</v>
      </c>
      <c r="AR153" s="94" t="s">
        <v>96</v>
      </c>
      <c r="AT153" s="94" t="s">
        <v>92</v>
      </c>
      <c r="AU153" s="94" t="s">
        <v>97</v>
      </c>
      <c r="AY153" s="1" t="s">
        <v>90</v>
      </c>
      <c r="BE153" s="95">
        <f t="shared" si="4"/>
        <v>0</v>
      </c>
      <c r="BF153" s="95">
        <f t="shared" si="5"/>
        <v>0</v>
      </c>
      <c r="BG153" s="95">
        <f t="shared" si="6"/>
        <v>0</v>
      </c>
      <c r="BH153" s="95">
        <f t="shared" si="7"/>
        <v>0</v>
      </c>
      <c r="BI153" s="95">
        <f t="shared" si="8"/>
        <v>0</v>
      </c>
      <c r="BJ153" s="1" t="s">
        <v>97</v>
      </c>
      <c r="BK153" s="95">
        <f t="shared" si="9"/>
        <v>0</v>
      </c>
      <c r="BL153" s="1" t="s">
        <v>96</v>
      </c>
      <c r="BM153" s="94" t="s">
        <v>141</v>
      </c>
    </row>
    <row r="154" spans="2:65" s="8" customFormat="1" ht="14.45" customHeight="1" x14ac:dyDescent="0.2">
      <c r="B154" s="81"/>
      <c r="C154" s="96" t="s">
        <v>142</v>
      </c>
      <c r="D154" s="96" t="s">
        <v>143</v>
      </c>
      <c r="E154" s="97" t="s">
        <v>144</v>
      </c>
      <c r="F154" s="98" t="s">
        <v>145</v>
      </c>
      <c r="G154" s="99" t="s">
        <v>136</v>
      </c>
      <c r="H154" s="100">
        <v>6.024</v>
      </c>
      <c r="I154" s="101"/>
      <c r="J154" s="102">
        <f t="shared" si="0"/>
        <v>0</v>
      </c>
      <c r="K154" s="103"/>
      <c r="L154" s="104"/>
      <c r="M154" s="105" t="s">
        <v>10</v>
      </c>
      <c r="N154" s="106" t="s">
        <v>30</v>
      </c>
      <c r="P154" s="92">
        <f t="shared" si="1"/>
        <v>0</v>
      </c>
      <c r="Q154" s="92">
        <v>1</v>
      </c>
      <c r="R154" s="92">
        <f t="shared" si="2"/>
        <v>6.024</v>
      </c>
      <c r="S154" s="92">
        <v>0</v>
      </c>
      <c r="T154" s="93">
        <f t="shared" si="3"/>
        <v>0</v>
      </c>
      <c r="AR154" s="94" t="s">
        <v>121</v>
      </c>
      <c r="AT154" s="94" t="s">
        <v>143</v>
      </c>
      <c r="AU154" s="94" t="s">
        <v>97</v>
      </c>
      <c r="AY154" s="1" t="s">
        <v>90</v>
      </c>
      <c r="BE154" s="95">
        <f t="shared" si="4"/>
        <v>0</v>
      </c>
      <c r="BF154" s="95">
        <f t="shared" si="5"/>
        <v>0</v>
      </c>
      <c r="BG154" s="95">
        <f t="shared" si="6"/>
        <v>0</v>
      </c>
      <c r="BH154" s="95">
        <f t="shared" si="7"/>
        <v>0</v>
      </c>
      <c r="BI154" s="95">
        <f t="shared" si="8"/>
        <v>0</v>
      </c>
      <c r="BJ154" s="1" t="s">
        <v>97</v>
      </c>
      <c r="BK154" s="95">
        <f t="shared" si="9"/>
        <v>0</v>
      </c>
      <c r="BL154" s="1" t="s">
        <v>96</v>
      </c>
      <c r="BM154" s="94" t="s">
        <v>146</v>
      </c>
    </row>
    <row r="155" spans="2:65" s="8" customFormat="1" ht="24.2" customHeight="1" x14ac:dyDescent="0.2">
      <c r="B155" s="81"/>
      <c r="C155" s="82" t="s">
        <v>147</v>
      </c>
      <c r="D155" s="82" t="s">
        <v>92</v>
      </c>
      <c r="E155" s="83" t="s">
        <v>148</v>
      </c>
      <c r="F155" s="84" t="s">
        <v>149</v>
      </c>
      <c r="G155" s="85" t="s">
        <v>150</v>
      </c>
      <c r="H155" s="86">
        <v>400</v>
      </c>
      <c r="I155" s="87"/>
      <c r="J155" s="88">
        <f t="shared" si="0"/>
        <v>0</v>
      </c>
      <c r="K155" s="89"/>
      <c r="L155" s="9"/>
      <c r="M155" s="90" t="s">
        <v>10</v>
      </c>
      <c r="N155" s="91" t="s">
        <v>30</v>
      </c>
      <c r="P155" s="92">
        <f t="shared" si="1"/>
        <v>0</v>
      </c>
      <c r="Q155" s="92">
        <v>0</v>
      </c>
      <c r="R155" s="92">
        <f t="shared" si="2"/>
        <v>0</v>
      </c>
      <c r="S155" s="92">
        <v>0</v>
      </c>
      <c r="T155" s="93">
        <f t="shared" si="3"/>
        <v>0</v>
      </c>
      <c r="AR155" s="94" t="s">
        <v>96</v>
      </c>
      <c r="AT155" s="94" t="s">
        <v>92</v>
      </c>
      <c r="AU155" s="94" t="s">
        <v>97</v>
      </c>
      <c r="AY155" s="1" t="s">
        <v>90</v>
      </c>
      <c r="BE155" s="95">
        <f t="shared" si="4"/>
        <v>0</v>
      </c>
      <c r="BF155" s="95">
        <f t="shared" si="5"/>
        <v>0</v>
      </c>
      <c r="BG155" s="95">
        <f t="shared" si="6"/>
        <v>0</v>
      </c>
      <c r="BH155" s="95">
        <f t="shared" si="7"/>
        <v>0</v>
      </c>
      <c r="BI155" s="95">
        <f t="shared" si="8"/>
        <v>0</v>
      </c>
      <c r="BJ155" s="1" t="s">
        <v>97</v>
      </c>
      <c r="BK155" s="95">
        <f t="shared" si="9"/>
        <v>0</v>
      </c>
      <c r="BL155" s="1" t="s">
        <v>96</v>
      </c>
      <c r="BM155" s="94" t="s">
        <v>151</v>
      </c>
    </row>
    <row r="156" spans="2:65" s="68" customFormat="1" ht="22.9" customHeight="1" x14ac:dyDescent="0.2">
      <c r="B156" s="69"/>
      <c r="D156" s="70" t="s">
        <v>86</v>
      </c>
      <c r="E156" s="79" t="s">
        <v>97</v>
      </c>
      <c r="F156" s="79" t="s">
        <v>152</v>
      </c>
      <c r="I156" s="72"/>
      <c r="J156" s="80">
        <f>BK156</f>
        <v>0</v>
      </c>
      <c r="L156" s="69"/>
      <c r="M156" s="74"/>
      <c r="P156" s="75">
        <f>SUM(P157:P164)</f>
        <v>0</v>
      </c>
      <c r="R156" s="75">
        <f>SUM(R157:R164)</f>
        <v>306.468401151938</v>
      </c>
      <c r="T156" s="76">
        <f>SUM(T157:T164)</f>
        <v>0</v>
      </c>
      <c r="AR156" s="70" t="s">
        <v>89</v>
      </c>
      <c r="AT156" s="77" t="s">
        <v>86</v>
      </c>
      <c r="AU156" s="77" t="s">
        <v>89</v>
      </c>
      <c r="AY156" s="70" t="s">
        <v>90</v>
      </c>
      <c r="BK156" s="78">
        <f>SUM(BK157:BK164)</f>
        <v>0</v>
      </c>
    </row>
    <row r="157" spans="2:65" s="8" customFormat="1" ht="24.2" customHeight="1" x14ac:dyDescent="0.2">
      <c r="B157" s="81"/>
      <c r="C157" s="82" t="s">
        <v>153</v>
      </c>
      <c r="D157" s="82" t="s">
        <v>92</v>
      </c>
      <c r="E157" s="83" t="s">
        <v>154</v>
      </c>
      <c r="F157" s="84" t="s">
        <v>155</v>
      </c>
      <c r="G157" s="85" t="s">
        <v>95</v>
      </c>
      <c r="H157" s="86">
        <v>57.692999999999998</v>
      </c>
      <c r="I157" s="87"/>
      <c r="J157" s="88">
        <f t="shared" ref="J157:J164" si="10">ROUND(I157*H157,2)</f>
        <v>0</v>
      </c>
      <c r="K157" s="89"/>
      <c r="L157" s="9"/>
      <c r="M157" s="90" t="s">
        <v>10</v>
      </c>
      <c r="N157" s="91" t="s">
        <v>30</v>
      </c>
      <c r="P157" s="92">
        <f t="shared" ref="P157:P164" si="11">O157*H157</f>
        <v>0</v>
      </c>
      <c r="Q157" s="92">
        <v>2.0699999999999998</v>
      </c>
      <c r="R157" s="92">
        <f t="shared" ref="R157:R164" si="12">Q157*H157</f>
        <v>119.42450999999998</v>
      </c>
      <c r="S157" s="92">
        <v>0</v>
      </c>
      <c r="T157" s="93">
        <f t="shared" ref="T157:T164" si="13">S157*H157</f>
        <v>0</v>
      </c>
      <c r="AR157" s="94" t="s">
        <v>96</v>
      </c>
      <c r="AT157" s="94" t="s">
        <v>92</v>
      </c>
      <c r="AU157" s="94" t="s">
        <v>97</v>
      </c>
      <c r="AY157" s="1" t="s">
        <v>90</v>
      </c>
      <c r="BE157" s="95">
        <f t="shared" ref="BE157:BE164" si="14">IF(N157="základná",J157,0)</f>
        <v>0</v>
      </c>
      <c r="BF157" s="95">
        <f t="shared" ref="BF157:BF164" si="15">IF(N157="znížená",J157,0)</f>
        <v>0</v>
      </c>
      <c r="BG157" s="95">
        <f t="shared" ref="BG157:BG164" si="16">IF(N157="zákl. prenesená",J157,0)</f>
        <v>0</v>
      </c>
      <c r="BH157" s="95">
        <f t="shared" ref="BH157:BH164" si="17">IF(N157="zníž. prenesená",J157,0)</f>
        <v>0</v>
      </c>
      <c r="BI157" s="95">
        <f t="shared" ref="BI157:BI164" si="18">IF(N157="nulová",J157,0)</f>
        <v>0</v>
      </c>
      <c r="BJ157" s="1" t="s">
        <v>97</v>
      </c>
      <c r="BK157" s="95">
        <f t="shared" ref="BK157:BK164" si="19">ROUND(I157*H157,2)</f>
        <v>0</v>
      </c>
      <c r="BL157" s="1" t="s">
        <v>96</v>
      </c>
      <c r="BM157" s="94" t="s">
        <v>156</v>
      </c>
    </row>
    <row r="158" spans="2:65" s="8" customFormat="1" ht="24.2" customHeight="1" x14ac:dyDescent="0.2">
      <c r="B158" s="81"/>
      <c r="C158" s="82" t="s">
        <v>157</v>
      </c>
      <c r="D158" s="82" t="s">
        <v>92</v>
      </c>
      <c r="E158" s="83" t="s">
        <v>158</v>
      </c>
      <c r="F158" s="84" t="s">
        <v>159</v>
      </c>
      <c r="G158" s="85" t="s">
        <v>95</v>
      </c>
      <c r="H158" s="86">
        <v>38.335999999999999</v>
      </c>
      <c r="I158" s="87"/>
      <c r="J158" s="88">
        <f t="shared" si="10"/>
        <v>0</v>
      </c>
      <c r="K158" s="89"/>
      <c r="L158" s="9"/>
      <c r="M158" s="90" t="s">
        <v>10</v>
      </c>
      <c r="N158" s="91" t="s">
        <v>30</v>
      </c>
      <c r="P158" s="92">
        <f t="shared" si="11"/>
        <v>0</v>
      </c>
      <c r="Q158" s="92">
        <v>2.2151342039999999</v>
      </c>
      <c r="R158" s="92">
        <f t="shared" si="12"/>
        <v>84.919384844543998</v>
      </c>
      <c r="S158" s="92">
        <v>0</v>
      </c>
      <c r="T158" s="93">
        <f t="shared" si="13"/>
        <v>0</v>
      </c>
      <c r="AR158" s="94" t="s">
        <v>96</v>
      </c>
      <c r="AT158" s="94" t="s">
        <v>92</v>
      </c>
      <c r="AU158" s="94" t="s">
        <v>97</v>
      </c>
      <c r="AY158" s="1" t="s">
        <v>90</v>
      </c>
      <c r="BE158" s="95">
        <f t="shared" si="14"/>
        <v>0</v>
      </c>
      <c r="BF158" s="95">
        <f t="shared" si="15"/>
        <v>0</v>
      </c>
      <c r="BG158" s="95">
        <f t="shared" si="16"/>
        <v>0</v>
      </c>
      <c r="BH158" s="95">
        <f t="shared" si="17"/>
        <v>0</v>
      </c>
      <c r="BI158" s="95">
        <f t="shared" si="18"/>
        <v>0</v>
      </c>
      <c r="BJ158" s="1" t="s">
        <v>97</v>
      </c>
      <c r="BK158" s="95">
        <f t="shared" si="19"/>
        <v>0</v>
      </c>
      <c r="BL158" s="1" t="s">
        <v>96</v>
      </c>
      <c r="BM158" s="94" t="s">
        <v>160</v>
      </c>
    </row>
    <row r="159" spans="2:65" s="8" customFormat="1" ht="14.45" customHeight="1" x14ac:dyDescent="0.2">
      <c r="B159" s="81"/>
      <c r="C159" s="82" t="s">
        <v>161</v>
      </c>
      <c r="D159" s="82" t="s">
        <v>92</v>
      </c>
      <c r="E159" s="83" t="s">
        <v>162</v>
      </c>
      <c r="F159" s="84" t="s">
        <v>163</v>
      </c>
      <c r="G159" s="85" t="s">
        <v>150</v>
      </c>
      <c r="H159" s="86">
        <v>13.146000000000001</v>
      </c>
      <c r="I159" s="87"/>
      <c r="J159" s="88">
        <f t="shared" si="10"/>
        <v>0</v>
      </c>
      <c r="K159" s="89"/>
      <c r="L159" s="9"/>
      <c r="M159" s="90" t="s">
        <v>10</v>
      </c>
      <c r="N159" s="91" t="s">
        <v>30</v>
      </c>
      <c r="P159" s="92">
        <f t="shared" si="11"/>
        <v>0</v>
      </c>
      <c r="Q159" s="92">
        <v>1.1492455E-2</v>
      </c>
      <c r="R159" s="92">
        <f t="shared" si="12"/>
        <v>0.15107981343000002</v>
      </c>
      <c r="S159" s="92">
        <v>0</v>
      </c>
      <c r="T159" s="93">
        <f t="shared" si="13"/>
        <v>0</v>
      </c>
      <c r="AR159" s="94" t="s">
        <v>96</v>
      </c>
      <c r="AT159" s="94" t="s">
        <v>92</v>
      </c>
      <c r="AU159" s="94" t="s">
        <v>97</v>
      </c>
      <c r="AY159" s="1" t="s">
        <v>90</v>
      </c>
      <c r="BE159" s="95">
        <f t="shared" si="14"/>
        <v>0</v>
      </c>
      <c r="BF159" s="95">
        <f t="shared" si="15"/>
        <v>0</v>
      </c>
      <c r="BG159" s="95">
        <f t="shared" si="16"/>
        <v>0</v>
      </c>
      <c r="BH159" s="95">
        <f t="shared" si="17"/>
        <v>0</v>
      </c>
      <c r="BI159" s="95">
        <f t="shared" si="18"/>
        <v>0</v>
      </c>
      <c r="BJ159" s="1" t="s">
        <v>97</v>
      </c>
      <c r="BK159" s="95">
        <f t="shared" si="19"/>
        <v>0</v>
      </c>
      <c r="BL159" s="1" t="s">
        <v>96</v>
      </c>
      <c r="BM159" s="94" t="s">
        <v>164</v>
      </c>
    </row>
    <row r="160" spans="2:65" s="8" customFormat="1" ht="14.45" customHeight="1" x14ac:dyDescent="0.2">
      <c r="B160" s="81"/>
      <c r="C160" s="82" t="s">
        <v>165</v>
      </c>
      <c r="D160" s="82" t="s">
        <v>92</v>
      </c>
      <c r="E160" s="83" t="s">
        <v>166</v>
      </c>
      <c r="F160" s="84" t="s">
        <v>167</v>
      </c>
      <c r="G160" s="85" t="s">
        <v>150</v>
      </c>
      <c r="H160" s="86">
        <v>13.146000000000001</v>
      </c>
      <c r="I160" s="87"/>
      <c r="J160" s="88">
        <f t="shared" si="10"/>
        <v>0</v>
      </c>
      <c r="K160" s="89"/>
      <c r="L160" s="9"/>
      <c r="M160" s="90" t="s">
        <v>10</v>
      </c>
      <c r="N160" s="91" t="s">
        <v>30</v>
      </c>
      <c r="P160" s="92">
        <f t="shared" si="11"/>
        <v>0</v>
      </c>
      <c r="Q160" s="92">
        <v>0</v>
      </c>
      <c r="R160" s="92">
        <f t="shared" si="12"/>
        <v>0</v>
      </c>
      <c r="S160" s="92">
        <v>0</v>
      </c>
      <c r="T160" s="93">
        <f t="shared" si="13"/>
        <v>0</v>
      </c>
      <c r="AR160" s="94" t="s">
        <v>96</v>
      </c>
      <c r="AT160" s="94" t="s">
        <v>92</v>
      </c>
      <c r="AU160" s="94" t="s">
        <v>97</v>
      </c>
      <c r="AY160" s="1" t="s">
        <v>90</v>
      </c>
      <c r="BE160" s="95">
        <f t="shared" si="14"/>
        <v>0</v>
      </c>
      <c r="BF160" s="95">
        <f t="shared" si="15"/>
        <v>0</v>
      </c>
      <c r="BG160" s="95">
        <f t="shared" si="16"/>
        <v>0</v>
      </c>
      <c r="BH160" s="95">
        <f t="shared" si="17"/>
        <v>0</v>
      </c>
      <c r="BI160" s="95">
        <f t="shared" si="18"/>
        <v>0</v>
      </c>
      <c r="BJ160" s="1" t="s">
        <v>97</v>
      </c>
      <c r="BK160" s="95">
        <f t="shared" si="19"/>
        <v>0</v>
      </c>
      <c r="BL160" s="1" t="s">
        <v>96</v>
      </c>
      <c r="BM160" s="94" t="s">
        <v>168</v>
      </c>
    </row>
    <row r="161" spans="2:65" s="8" customFormat="1" ht="24.2" customHeight="1" x14ac:dyDescent="0.2">
      <c r="B161" s="81"/>
      <c r="C161" s="82" t="s">
        <v>169</v>
      </c>
      <c r="D161" s="82" t="s">
        <v>92</v>
      </c>
      <c r="E161" s="83" t="s">
        <v>170</v>
      </c>
      <c r="F161" s="84" t="s">
        <v>171</v>
      </c>
      <c r="G161" s="85" t="s">
        <v>150</v>
      </c>
      <c r="H161" s="86">
        <v>511.14400000000001</v>
      </c>
      <c r="I161" s="87"/>
      <c r="J161" s="88">
        <f t="shared" si="10"/>
        <v>0</v>
      </c>
      <c r="K161" s="89"/>
      <c r="L161" s="9"/>
      <c r="M161" s="90" t="s">
        <v>10</v>
      </c>
      <c r="N161" s="91" t="s">
        <v>30</v>
      </c>
      <c r="P161" s="92">
        <f t="shared" si="11"/>
        <v>0</v>
      </c>
      <c r="Q161" s="92">
        <v>3.5200000000000001E-3</v>
      </c>
      <c r="R161" s="92">
        <f t="shared" si="12"/>
        <v>1.79922688</v>
      </c>
      <c r="S161" s="92">
        <v>0</v>
      </c>
      <c r="T161" s="93">
        <f t="shared" si="13"/>
        <v>0</v>
      </c>
      <c r="AR161" s="94" t="s">
        <v>96</v>
      </c>
      <c r="AT161" s="94" t="s">
        <v>92</v>
      </c>
      <c r="AU161" s="94" t="s">
        <v>97</v>
      </c>
      <c r="AY161" s="1" t="s">
        <v>90</v>
      </c>
      <c r="BE161" s="95">
        <f t="shared" si="14"/>
        <v>0</v>
      </c>
      <c r="BF161" s="95">
        <f t="shared" si="15"/>
        <v>0</v>
      </c>
      <c r="BG161" s="95">
        <f t="shared" si="16"/>
        <v>0</v>
      </c>
      <c r="BH161" s="95">
        <f t="shared" si="17"/>
        <v>0</v>
      </c>
      <c r="BI161" s="95">
        <f t="shared" si="18"/>
        <v>0</v>
      </c>
      <c r="BJ161" s="1" t="s">
        <v>97</v>
      </c>
      <c r="BK161" s="95">
        <f t="shared" si="19"/>
        <v>0</v>
      </c>
      <c r="BL161" s="1" t="s">
        <v>96</v>
      </c>
      <c r="BM161" s="94" t="s">
        <v>172</v>
      </c>
    </row>
    <row r="162" spans="2:65" s="8" customFormat="1" ht="24.2" customHeight="1" x14ac:dyDescent="0.2">
      <c r="B162" s="81"/>
      <c r="C162" s="82" t="s">
        <v>173</v>
      </c>
      <c r="D162" s="82" t="s">
        <v>92</v>
      </c>
      <c r="E162" s="83" t="s">
        <v>174</v>
      </c>
      <c r="F162" s="84" t="s">
        <v>175</v>
      </c>
      <c r="G162" s="85" t="s">
        <v>95</v>
      </c>
      <c r="H162" s="86">
        <v>7.9059999999999997</v>
      </c>
      <c r="I162" s="87"/>
      <c r="J162" s="88">
        <f t="shared" si="10"/>
        <v>0</v>
      </c>
      <c r="K162" s="89"/>
      <c r="L162" s="9"/>
      <c r="M162" s="90" t="s">
        <v>10</v>
      </c>
      <c r="N162" s="91" t="s">
        <v>30</v>
      </c>
      <c r="P162" s="92">
        <f t="shared" si="11"/>
        <v>0</v>
      </c>
      <c r="Q162" s="92">
        <v>2.119093264</v>
      </c>
      <c r="R162" s="92">
        <f t="shared" si="12"/>
        <v>16.753551345184</v>
      </c>
      <c r="S162" s="92">
        <v>0</v>
      </c>
      <c r="T162" s="93">
        <f t="shared" si="13"/>
        <v>0</v>
      </c>
      <c r="AR162" s="94" t="s">
        <v>96</v>
      </c>
      <c r="AT162" s="94" t="s">
        <v>92</v>
      </c>
      <c r="AU162" s="94" t="s">
        <v>97</v>
      </c>
      <c r="AY162" s="1" t="s">
        <v>90</v>
      </c>
      <c r="BE162" s="95">
        <f t="shared" si="14"/>
        <v>0</v>
      </c>
      <c r="BF162" s="95">
        <f t="shared" si="15"/>
        <v>0</v>
      </c>
      <c r="BG162" s="95">
        <f t="shared" si="16"/>
        <v>0</v>
      </c>
      <c r="BH162" s="95">
        <f t="shared" si="17"/>
        <v>0</v>
      </c>
      <c r="BI162" s="95">
        <f t="shared" si="18"/>
        <v>0</v>
      </c>
      <c r="BJ162" s="1" t="s">
        <v>97</v>
      </c>
      <c r="BK162" s="95">
        <f t="shared" si="19"/>
        <v>0</v>
      </c>
      <c r="BL162" s="1" t="s">
        <v>96</v>
      </c>
      <c r="BM162" s="94" t="s">
        <v>176</v>
      </c>
    </row>
    <row r="163" spans="2:65" s="8" customFormat="1" ht="24.2" customHeight="1" x14ac:dyDescent="0.2">
      <c r="B163" s="81"/>
      <c r="C163" s="82" t="s">
        <v>177</v>
      </c>
      <c r="D163" s="82" t="s">
        <v>92</v>
      </c>
      <c r="E163" s="83" t="s">
        <v>178</v>
      </c>
      <c r="F163" s="84" t="s">
        <v>179</v>
      </c>
      <c r="G163" s="85" t="s">
        <v>136</v>
      </c>
      <c r="H163" s="86">
        <v>0.47399999999999998</v>
      </c>
      <c r="I163" s="87"/>
      <c r="J163" s="88">
        <f t="shared" si="10"/>
        <v>0</v>
      </c>
      <c r="K163" s="89"/>
      <c r="L163" s="9"/>
      <c r="M163" s="90" t="s">
        <v>10</v>
      </c>
      <c r="N163" s="91" t="s">
        <v>30</v>
      </c>
      <c r="P163" s="92">
        <f t="shared" si="11"/>
        <v>0</v>
      </c>
      <c r="Q163" s="92">
        <v>1.002</v>
      </c>
      <c r="R163" s="92">
        <f t="shared" si="12"/>
        <v>0.47494799999999998</v>
      </c>
      <c r="S163" s="92">
        <v>0</v>
      </c>
      <c r="T163" s="93">
        <f t="shared" si="13"/>
        <v>0</v>
      </c>
      <c r="AR163" s="94" t="s">
        <v>96</v>
      </c>
      <c r="AT163" s="94" t="s">
        <v>92</v>
      </c>
      <c r="AU163" s="94" t="s">
        <v>97</v>
      </c>
      <c r="AY163" s="1" t="s">
        <v>90</v>
      </c>
      <c r="BE163" s="95">
        <f t="shared" si="14"/>
        <v>0</v>
      </c>
      <c r="BF163" s="95">
        <f t="shared" si="15"/>
        <v>0</v>
      </c>
      <c r="BG163" s="95">
        <f t="shared" si="16"/>
        <v>0</v>
      </c>
      <c r="BH163" s="95">
        <f t="shared" si="17"/>
        <v>0</v>
      </c>
      <c r="BI163" s="95">
        <f t="shared" si="18"/>
        <v>0</v>
      </c>
      <c r="BJ163" s="1" t="s">
        <v>97</v>
      </c>
      <c r="BK163" s="95">
        <f t="shared" si="19"/>
        <v>0</v>
      </c>
      <c r="BL163" s="1" t="s">
        <v>96</v>
      </c>
      <c r="BM163" s="94" t="s">
        <v>180</v>
      </c>
    </row>
    <row r="164" spans="2:65" s="8" customFormat="1" ht="14.45" customHeight="1" x14ac:dyDescent="0.2">
      <c r="B164" s="81"/>
      <c r="C164" s="82" t="s">
        <v>181</v>
      </c>
      <c r="D164" s="82" t="s">
        <v>92</v>
      </c>
      <c r="E164" s="83" t="s">
        <v>182</v>
      </c>
      <c r="F164" s="84" t="s">
        <v>183</v>
      </c>
      <c r="G164" s="85" t="s">
        <v>95</v>
      </c>
      <c r="H164" s="86">
        <v>37.445</v>
      </c>
      <c r="I164" s="87"/>
      <c r="J164" s="88">
        <f t="shared" si="10"/>
        <v>0</v>
      </c>
      <c r="K164" s="89"/>
      <c r="L164" s="9"/>
      <c r="M164" s="90" t="s">
        <v>10</v>
      </c>
      <c r="N164" s="91" t="s">
        <v>30</v>
      </c>
      <c r="P164" s="92">
        <f t="shared" si="11"/>
        <v>0</v>
      </c>
      <c r="Q164" s="92">
        <v>2.2151342039999999</v>
      </c>
      <c r="R164" s="92">
        <f t="shared" si="12"/>
        <v>82.945700268780001</v>
      </c>
      <c r="S164" s="92">
        <v>0</v>
      </c>
      <c r="T164" s="93">
        <f t="shared" si="13"/>
        <v>0</v>
      </c>
      <c r="AR164" s="94" t="s">
        <v>96</v>
      </c>
      <c r="AT164" s="94" t="s">
        <v>92</v>
      </c>
      <c r="AU164" s="94" t="s">
        <v>97</v>
      </c>
      <c r="AY164" s="1" t="s">
        <v>90</v>
      </c>
      <c r="BE164" s="95">
        <f t="shared" si="14"/>
        <v>0</v>
      </c>
      <c r="BF164" s="95">
        <f t="shared" si="15"/>
        <v>0</v>
      </c>
      <c r="BG164" s="95">
        <f t="shared" si="16"/>
        <v>0</v>
      </c>
      <c r="BH164" s="95">
        <f t="shared" si="17"/>
        <v>0</v>
      </c>
      <c r="BI164" s="95">
        <f t="shared" si="18"/>
        <v>0</v>
      </c>
      <c r="BJ164" s="1" t="s">
        <v>97</v>
      </c>
      <c r="BK164" s="95">
        <f t="shared" si="19"/>
        <v>0</v>
      </c>
      <c r="BL164" s="1" t="s">
        <v>96</v>
      </c>
      <c r="BM164" s="94" t="s">
        <v>184</v>
      </c>
    </row>
    <row r="165" spans="2:65" s="68" customFormat="1" ht="22.9" customHeight="1" x14ac:dyDescent="0.2">
      <c r="B165" s="69"/>
      <c r="D165" s="70" t="s">
        <v>86</v>
      </c>
      <c r="E165" s="79" t="s">
        <v>102</v>
      </c>
      <c r="F165" s="79" t="s">
        <v>185</v>
      </c>
      <c r="I165" s="72"/>
      <c r="J165" s="80">
        <f>BK165</f>
        <v>0</v>
      </c>
      <c r="L165" s="69"/>
      <c r="M165" s="74"/>
      <c r="P165" s="75">
        <f>SUM(P166:P176)</f>
        <v>0</v>
      </c>
      <c r="R165" s="75">
        <f>SUM(R166:R176)</f>
        <v>123.70682342000001</v>
      </c>
      <c r="T165" s="76">
        <f>SUM(T166:T176)</f>
        <v>0</v>
      </c>
      <c r="AR165" s="70" t="s">
        <v>89</v>
      </c>
      <c r="AT165" s="77" t="s">
        <v>86</v>
      </c>
      <c r="AU165" s="77" t="s">
        <v>89</v>
      </c>
      <c r="AY165" s="70" t="s">
        <v>90</v>
      </c>
      <c r="BK165" s="78">
        <f>SUM(BK166:BK176)</f>
        <v>0</v>
      </c>
    </row>
    <row r="166" spans="2:65" s="8" customFormat="1" ht="37.9" customHeight="1" x14ac:dyDescent="0.2">
      <c r="B166" s="81"/>
      <c r="C166" s="82" t="s">
        <v>186</v>
      </c>
      <c r="D166" s="82" t="s">
        <v>92</v>
      </c>
      <c r="E166" s="83" t="s">
        <v>187</v>
      </c>
      <c r="F166" s="84" t="s">
        <v>188</v>
      </c>
      <c r="G166" s="85" t="s">
        <v>95</v>
      </c>
      <c r="H166" s="86">
        <v>20.672999999999998</v>
      </c>
      <c r="I166" s="87"/>
      <c r="J166" s="88">
        <f t="shared" ref="J166:J176" si="20">ROUND(I166*H166,2)</f>
        <v>0</v>
      </c>
      <c r="K166" s="89"/>
      <c r="L166" s="9"/>
      <c r="M166" s="90" t="s">
        <v>10</v>
      </c>
      <c r="N166" s="91" t="s">
        <v>30</v>
      </c>
      <c r="P166" s="92">
        <f t="shared" ref="P166:P176" si="21">O166*H166</f>
        <v>0</v>
      </c>
      <c r="Q166" s="92">
        <v>0.70111999999999997</v>
      </c>
      <c r="R166" s="92">
        <f t="shared" ref="R166:R176" si="22">Q166*H166</f>
        <v>14.494253759999998</v>
      </c>
      <c r="S166" s="92">
        <v>0</v>
      </c>
      <c r="T166" s="93">
        <f t="shared" ref="T166:T176" si="23">S166*H166</f>
        <v>0</v>
      </c>
      <c r="AR166" s="94" t="s">
        <v>96</v>
      </c>
      <c r="AT166" s="94" t="s">
        <v>92</v>
      </c>
      <c r="AU166" s="94" t="s">
        <v>97</v>
      </c>
      <c r="AY166" s="1" t="s">
        <v>90</v>
      </c>
      <c r="BE166" s="95">
        <f t="shared" ref="BE166:BE176" si="24">IF(N166="základná",J166,0)</f>
        <v>0</v>
      </c>
      <c r="BF166" s="95">
        <f t="shared" ref="BF166:BF176" si="25">IF(N166="znížená",J166,0)</f>
        <v>0</v>
      </c>
      <c r="BG166" s="95">
        <f t="shared" ref="BG166:BG176" si="26">IF(N166="zákl. prenesená",J166,0)</f>
        <v>0</v>
      </c>
      <c r="BH166" s="95">
        <f t="shared" ref="BH166:BH176" si="27">IF(N166="zníž. prenesená",J166,0)</f>
        <v>0</v>
      </c>
      <c r="BI166" s="95">
        <f t="shared" ref="BI166:BI176" si="28">IF(N166="nulová",J166,0)</f>
        <v>0</v>
      </c>
      <c r="BJ166" s="1" t="s">
        <v>97</v>
      </c>
      <c r="BK166" s="95">
        <f t="shared" ref="BK166:BK176" si="29">ROUND(I166*H166,2)</f>
        <v>0</v>
      </c>
      <c r="BL166" s="1" t="s">
        <v>96</v>
      </c>
      <c r="BM166" s="94" t="s">
        <v>189</v>
      </c>
    </row>
    <row r="167" spans="2:65" s="8" customFormat="1" ht="37.9" customHeight="1" x14ac:dyDescent="0.2">
      <c r="B167" s="81"/>
      <c r="C167" s="82" t="s">
        <v>190</v>
      </c>
      <c r="D167" s="82" t="s">
        <v>92</v>
      </c>
      <c r="E167" s="83" t="s">
        <v>191</v>
      </c>
      <c r="F167" s="84" t="s">
        <v>192</v>
      </c>
      <c r="G167" s="85" t="s">
        <v>95</v>
      </c>
      <c r="H167" s="86">
        <v>121.291</v>
      </c>
      <c r="I167" s="87"/>
      <c r="J167" s="88">
        <f t="shared" si="20"/>
        <v>0</v>
      </c>
      <c r="K167" s="89"/>
      <c r="L167" s="9"/>
      <c r="M167" s="90" t="s">
        <v>10</v>
      </c>
      <c r="N167" s="91" t="s">
        <v>30</v>
      </c>
      <c r="P167" s="92">
        <f t="shared" si="21"/>
        <v>0</v>
      </c>
      <c r="Q167" s="92">
        <v>0.70294000000000001</v>
      </c>
      <c r="R167" s="92">
        <f t="shared" si="22"/>
        <v>85.260295540000001</v>
      </c>
      <c r="S167" s="92">
        <v>0</v>
      </c>
      <c r="T167" s="93">
        <f t="shared" si="23"/>
        <v>0</v>
      </c>
      <c r="AR167" s="94" t="s">
        <v>96</v>
      </c>
      <c r="AT167" s="94" t="s">
        <v>92</v>
      </c>
      <c r="AU167" s="94" t="s">
        <v>97</v>
      </c>
      <c r="AY167" s="1" t="s">
        <v>90</v>
      </c>
      <c r="BE167" s="95">
        <f t="shared" si="24"/>
        <v>0</v>
      </c>
      <c r="BF167" s="95">
        <f t="shared" si="25"/>
        <v>0</v>
      </c>
      <c r="BG167" s="95">
        <f t="shared" si="26"/>
        <v>0</v>
      </c>
      <c r="BH167" s="95">
        <f t="shared" si="27"/>
        <v>0</v>
      </c>
      <c r="BI167" s="95">
        <f t="shared" si="28"/>
        <v>0</v>
      </c>
      <c r="BJ167" s="1" t="s">
        <v>97</v>
      </c>
      <c r="BK167" s="95">
        <f t="shared" si="29"/>
        <v>0</v>
      </c>
      <c r="BL167" s="1" t="s">
        <v>96</v>
      </c>
      <c r="BM167" s="94" t="s">
        <v>193</v>
      </c>
    </row>
    <row r="168" spans="2:65" s="8" customFormat="1" ht="24.2" customHeight="1" x14ac:dyDescent="0.2">
      <c r="B168" s="81"/>
      <c r="C168" s="82" t="s">
        <v>194</v>
      </c>
      <c r="D168" s="82" t="s">
        <v>92</v>
      </c>
      <c r="E168" s="83" t="s">
        <v>195</v>
      </c>
      <c r="F168" s="84" t="s">
        <v>196</v>
      </c>
      <c r="G168" s="85" t="s">
        <v>95</v>
      </c>
      <c r="H168" s="86">
        <v>2.0699999999999998</v>
      </c>
      <c r="I168" s="87"/>
      <c r="J168" s="88">
        <f t="shared" si="20"/>
        <v>0</v>
      </c>
      <c r="K168" s="89"/>
      <c r="L168" s="9"/>
      <c r="M168" s="90" t="s">
        <v>10</v>
      </c>
      <c r="N168" s="91" t="s">
        <v>30</v>
      </c>
      <c r="P168" s="92">
        <f t="shared" si="21"/>
        <v>0</v>
      </c>
      <c r="Q168" s="92">
        <v>2.1170900000000001</v>
      </c>
      <c r="R168" s="92">
        <f t="shared" si="22"/>
        <v>4.3823762999999998</v>
      </c>
      <c r="S168" s="92">
        <v>0</v>
      </c>
      <c r="T168" s="93">
        <f t="shared" si="23"/>
        <v>0</v>
      </c>
      <c r="AR168" s="94" t="s">
        <v>96</v>
      </c>
      <c r="AT168" s="94" t="s">
        <v>92</v>
      </c>
      <c r="AU168" s="94" t="s">
        <v>97</v>
      </c>
      <c r="AY168" s="1" t="s">
        <v>90</v>
      </c>
      <c r="BE168" s="95">
        <f t="shared" si="24"/>
        <v>0</v>
      </c>
      <c r="BF168" s="95">
        <f t="shared" si="25"/>
        <v>0</v>
      </c>
      <c r="BG168" s="95">
        <f t="shared" si="26"/>
        <v>0</v>
      </c>
      <c r="BH168" s="95">
        <f t="shared" si="27"/>
        <v>0</v>
      </c>
      <c r="BI168" s="95">
        <f t="shared" si="28"/>
        <v>0</v>
      </c>
      <c r="BJ168" s="1" t="s">
        <v>97</v>
      </c>
      <c r="BK168" s="95">
        <f t="shared" si="29"/>
        <v>0</v>
      </c>
      <c r="BL168" s="1" t="s">
        <v>96</v>
      </c>
      <c r="BM168" s="94" t="s">
        <v>197</v>
      </c>
    </row>
    <row r="169" spans="2:65" s="8" customFormat="1" ht="24.2" customHeight="1" x14ac:dyDescent="0.2">
      <c r="B169" s="81"/>
      <c r="C169" s="82" t="s">
        <v>198</v>
      </c>
      <c r="D169" s="82" t="s">
        <v>92</v>
      </c>
      <c r="E169" s="83" t="s">
        <v>199</v>
      </c>
      <c r="F169" s="84" t="s">
        <v>200</v>
      </c>
      <c r="G169" s="85" t="s">
        <v>136</v>
      </c>
      <c r="H169" s="86">
        <v>0.16600000000000001</v>
      </c>
      <c r="I169" s="87"/>
      <c r="J169" s="88">
        <f t="shared" si="20"/>
        <v>0</v>
      </c>
      <c r="K169" s="89"/>
      <c r="L169" s="9"/>
      <c r="M169" s="90" t="s">
        <v>10</v>
      </c>
      <c r="N169" s="91" t="s">
        <v>30</v>
      </c>
      <c r="P169" s="92">
        <f t="shared" si="21"/>
        <v>0</v>
      </c>
      <c r="Q169" s="92">
        <v>1.002</v>
      </c>
      <c r="R169" s="92">
        <f t="shared" si="22"/>
        <v>0.16633200000000001</v>
      </c>
      <c r="S169" s="92">
        <v>0</v>
      </c>
      <c r="T169" s="93">
        <f t="shared" si="23"/>
        <v>0</v>
      </c>
      <c r="AR169" s="94" t="s">
        <v>96</v>
      </c>
      <c r="AT169" s="94" t="s">
        <v>92</v>
      </c>
      <c r="AU169" s="94" t="s">
        <v>97</v>
      </c>
      <c r="AY169" s="1" t="s">
        <v>90</v>
      </c>
      <c r="BE169" s="95">
        <f t="shared" si="24"/>
        <v>0</v>
      </c>
      <c r="BF169" s="95">
        <f t="shared" si="25"/>
        <v>0</v>
      </c>
      <c r="BG169" s="95">
        <f t="shared" si="26"/>
        <v>0</v>
      </c>
      <c r="BH169" s="95">
        <f t="shared" si="27"/>
        <v>0</v>
      </c>
      <c r="BI169" s="95">
        <f t="shared" si="28"/>
        <v>0</v>
      </c>
      <c r="BJ169" s="1" t="s">
        <v>97</v>
      </c>
      <c r="BK169" s="95">
        <f t="shared" si="29"/>
        <v>0</v>
      </c>
      <c r="BL169" s="1" t="s">
        <v>96</v>
      </c>
      <c r="BM169" s="94" t="s">
        <v>201</v>
      </c>
    </row>
    <row r="170" spans="2:65" s="8" customFormat="1" ht="24.2" customHeight="1" x14ac:dyDescent="0.2">
      <c r="B170" s="81"/>
      <c r="C170" s="82" t="s">
        <v>202</v>
      </c>
      <c r="D170" s="82" t="s">
        <v>92</v>
      </c>
      <c r="E170" s="83" t="s">
        <v>203</v>
      </c>
      <c r="F170" s="84" t="s">
        <v>204</v>
      </c>
      <c r="G170" s="85" t="s">
        <v>205</v>
      </c>
      <c r="H170" s="86">
        <v>4</v>
      </c>
      <c r="I170" s="87"/>
      <c r="J170" s="88">
        <f t="shared" si="20"/>
        <v>0</v>
      </c>
      <c r="K170" s="89"/>
      <c r="L170" s="9"/>
      <c r="M170" s="90" t="s">
        <v>10</v>
      </c>
      <c r="N170" s="91" t="s">
        <v>30</v>
      </c>
      <c r="P170" s="92">
        <f t="shared" si="21"/>
        <v>0</v>
      </c>
      <c r="Q170" s="92">
        <v>2.9170000000000001E-2</v>
      </c>
      <c r="R170" s="92">
        <f t="shared" si="22"/>
        <v>0.11668000000000001</v>
      </c>
      <c r="S170" s="92">
        <v>0</v>
      </c>
      <c r="T170" s="93">
        <f t="shared" si="23"/>
        <v>0</v>
      </c>
      <c r="AR170" s="94" t="s">
        <v>96</v>
      </c>
      <c r="AT170" s="94" t="s">
        <v>92</v>
      </c>
      <c r="AU170" s="94" t="s">
        <v>97</v>
      </c>
      <c r="AY170" s="1" t="s">
        <v>90</v>
      </c>
      <c r="BE170" s="95">
        <f t="shared" si="24"/>
        <v>0</v>
      </c>
      <c r="BF170" s="95">
        <f t="shared" si="25"/>
        <v>0</v>
      </c>
      <c r="BG170" s="95">
        <f t="shared" si="26"/>
        <v>0</v>
      </c>
      <c r="BH170" s="95">
        <f t="shared" si="27"/>
        <v>0</v>
      </c>
      <c r="BI170" s="95">
        <f t="shared" si="28"/>
        <v>0</v>
      </c>
      <c r="BJ170" s="1" t="s">
        <v>97</v>
      </c>
      <c r="BK170" s="95">
        <f t="shared" si="29"/>
        <v>0</v>
      </c>
      <c r="BL170" s="1" t="s">
        <v>96</v>
      </c>
      <c r="BM170" s="94" t="s">
        <v>206</v>
      </c>
    </row>
    <row r="171" spans="2:65" s="8" customFormat="1" ht="24.2" customHeight="1" x14ac:dyDescent="0.2">
      <c r="B171" s="81"/>
      <c r="C171" s="82" t="s">
        <v>207</v>
      </c>
      <c r="D171" s="82" t="s">
        <v>92</v>
      </c>
      <c r="E171" s="83" t="s">
        <v>208</v>
      </c>
      <c r="F171" s="84" t="s">
        <v>209</v>
      </c>
      <c r="G171" s="85" t="s">
        <v>205</v>
      </c>
      <c r="H171" s="86">
        <v>4</v>
      </c>
      <c r="I171" s="87"/>
      <c r="J171" s="88">
        <f t="shared" si="20"/>
        <v>0</v>
      </c>
      <c r="K171" s="89"/>
      <c r="L171" s="9"/>
      <c r="M171" s="90" t="s">
        <v>10</v>
      </c>
      <c r="N171" s="91" t="s">
        <v>30</v>
      </c>
      <c r="P171" s="92">
        <f t="shared" si="21"/>
        <v>0</v>
      </c>
      <c r="Q171" s="92">
        <v>6.0789999999999997E-2</v>
      </c>
      <c r="R171" s="92">
        <f t="shared" si="22"/>
        <v>0.24315999999999999</v>
      </c>
      <c r="S171" s="92">
        <v>0</v>
      </c>
      <c r="T171" s="93">
        <f t="shared" si="23"/>
        <v>0</v>
      </c>
      <c r="AR171" s="94" t="s">
        <v>96</v>
      </c>
      <c r="AT171" s="94" t="s">
        <v>92</v>
      </c>
      <c r="AU171" s="94" t="s">
        <v>97</v>
      </c>
      <c r="AY171" s="1" t="s">
        <v>90</v>
      </c>
      <c r="BE171" s="95">
        <f t="shared" si="24"/>
        <v>0</v>
      </c>
      <c r="BF171" s="95">
        <f t="shared" si="25"/>
        <v>0</v>
      </c>
      <c r="BG171" s="95">
        <f t="shared" si="26"/>
        <v>0</v>
      </c>
      <c r="BH171" s="95">
        <f t="shared" si="27"/>
        <v>0</v>
      </c>
      <c r="BI171" s="95">
        <f t="shared" si="28"/>
        <v>0</v>
      </c>
      <c r="BJ171" s="1" t="s">
        <v>97</v>
      </c>
      <c r="BK171" s="95">
        <f t="shared" si="29"/>
        <v>0</v>
      </c>
      <c r="BL171" s="1" t="s">
        <v>96</v>
      </c>
      <c r="BM171" s="94" t="s">
        <v>210</v>
      </c>
    </row>
    <row r="172" spans="2:65" s="8" customFormat="1" ht="24.2" customHeight="1" x14ac:dyDescent="0.2">
      <c r="B172" s="81"/>
      <c r="C172" s="82" t="s">
        <v>211</v>
      </c>
      <c r="D172" s="82" t="s">
        <v>92</v>
      </c>
      <c r="E172" s="83" t="s">
        <v>212</v>
      </c>
      <c r="F172" s="84" t="s">
        <v>213</v>
      </c>
      <c r="G172" s="85" t="s">
        <v>205</v>
      </c>
      <c r="H172" s="86">
        <v>2</v>
      </c>
      <c r="I172" s="87"/>
      <c r="J172" s="88">
        <f t="shared" si="20"/>
        <v>0</v>
      </c>
      <c r="K172" s="89"/>
      <c r="L172" s="9"/>
      <c r="M172" s="90" t="s">
        <v>10</v>
      </c>
      <c r="N172" s="91" t="s">
        <v>30</v>
      </c>
      <c r="P172" s="92">
        <f t="shared" si="21"/>
        <v>0</v>
      </c>
      <c r="Q172" s="92">
        <v>2.8760000000000001E-2</v>
      </c>
      <c r="R172" s="92">
        <f t="shared" si="22"/>
        <v>5.7520000000000002E-2</v>
      </c>
      <c r="S172" s="92">
        <v>0</v>
      </c>
      <c r="T172" s="93">
        <f t="shared" si="23"/>
        <v>0</v>
      </c>
      <c r="AR172" s="94" t="s">
        <v>96</v>
      </c>
      <c r="AT172" s="94" t="s">
        <v>92</v>
      </c>
      <c r="AU172" s="94" t="s">
        <v>97</v>
      </c>
      <c r="AY172" s="1" t="s">
        <v>90</v>
      </c>
      <c r="BE172" s="95">
        <f t="shared" si="24"/>
        <v>0</v>
      </c>
      <c r="BF172" s="95">
        <f t="shared" si="25"/>
        <v>0</v>
      </c>
      <c r="BG172" s="95">
        <f t="shared" si="26"/>
        <v>0</v>
      </c>
      <c r="BH172" s="95">
        <f t="shared" si="27"/>
        <v>0</v>
      </c>
      <c r="BI172" s="95">
        <f t="shared" si="28"/>
        <v>0</v>
      </c>
      <c r="BJ172" s="1" t="s">
        <v>97</v>
      </c>
      <c r="BK172" s="95">
        <f t="shared" si="29"/>
        <v>0</v>
      </c>
      <c r="BL172" s="1" t="s">
        <v>96</v>
      </c>
      <c r="BM172" s="94" t="s">
        <v>214</v>
      </c>
    </row>
    <row r="173" spans="2:65" s="8" customFormat="1" ht="24.2" customHeight="1" x14ac:dyDescent="0.2">
      <c r="B173" s="81"/>
      <c r="C173" s="82" t="s">
        <v>215</v>
      </c>
      <c r="D173" s="82" t="s">
        <v>92</v>
      </c>
      <c r="E173" s="83" t="s">
        <v>216</v>
      </c>
      <c r="F173" s="84" t="s">
        <v>217</v>
      </c>
      <c r="G173" s="85" t="s">
        <v>205</v>
      </c>
      <c r="H173" s="86">
        <v>21</v>
      </c>
      <c r="I173" s="87"/>
      <c r="J173" s="88">
        <f t="shared" si="20"/>
        <v>0</v>
      </c>
      <c r="K173" s="89"/>
      <c r="L173" s="9"/>
      <c r="M173" s="90" t="s">
        <v>10</v>
      </c>
      <c r="N173" s="91" t="s">
        <v>30</v>
      </c>
      <c r="P173" s="92">
        <f t="shared" si="21"/>
        <v>0</v>
      </c>
      <c r="Q173" s="92">
        <v>3.4479999999999997E-2</v>
      </c>
      <c r="R173" s="92">
        <f t="shared" si="22"/>
        <v>0.72407999999999995</v>
      </c>
      <c r="S173" s="92">
        <v>0</v>
      </c>
      <c r="T173" s="93">
        <f t="shared" si="23"/>
        <v>0</v>
      </c>
      <c r="AR173" s="94" t="s">
        <v>96</v>
      </c>
      <c r="AT173" s="94" t="s">
        <v>92</v>
      </c>
      <c r="AU173" s="94" t="s">
        <v>97</v>
      </c>
      <c r="AY173" s="1" t="s">
        <v>90</v>
      </c>
      <c r="BE173" s="95">
        <f t="shared" si="24"/>
        <v>0</v>
      </c>
      <c r="BF173" s="95">
        <f t="shared" si="25"/>
        <v>0</v>
      </c>
      <c r="BG173" s="95">
        <f t="shared" si="26"/>
        <v>0</v>
      </c>
      <c r="BH173" s="95">
        <f t="shared" si="27"/>
        <v>0</v>
      </c>
      <c r="BI173" s="95">
        <f t="shared" si="28"/>
        <v>0</v>
      </c>
      <c r="BJ173" s="1" t="s">
        <v>97</v>
      </c>
      <c r="BK173" s="95">
        <f t="shared" si="29"/>
        <v>0</v>
      </c>
      <c r="BL173" s="1" t="s">
        <v>96</v>
      </c>
      <c r="BM173" s="94" t="s">
        <v>218</v>
      </c>
    </row>
    <row r="174" spans="2:65" s="8" customFormat="1" ht="24.2" customHeight="1" x14ac:dyDescent="0.2">
      <c r="B174" s="81"/>
      <c r="C174" s="82" t="s">
        <v>219</v>
      </c>
      <c r="D174" s="82" t="s">
        <v>92</v>
      </c>
      <c r="E174" s="83" t="s">
        <v>220</v>
      </c>
      <c r="F174" s="84" t="s">
        <v>221</v>
      </c>
      <c r="G174" s="85" t="s">
        <v>150</v>
      </c>
      <c r="H174" s="86">
        <v>5.4</v>
      </c>
      <c r="I174" s="87"/>
      <c r="J174" s="88">
        <f t="shared" si="20"/>
        <v>0</v>
      </c>
      <c r="K174" s="89"/>
      <c r="L174" s="9"/>
      <c r="M174" s="90" t="s">
        <v>10</v>
      </c>
      <c r="N174" s="91" t="s">
        <v>30</v>
      </c>
      <c r="P174" s="92">
        <f t="shared" si="21"/>
        <v>0</v>
      </c>
      <c r="Q174" s="92">
        <v>7.424E-2</v>
      </c>
      <c r="R174" s="92">
        <f t="shared" si="22"/>
        <v>0.40089600000000003</v>
      </c>
      <c r="S174" s="92">
        <v>0</v>
      </c>
      <c r="T174" s="93">
        <f t="shared" si="23"/>
        <v>0</v>
      </c>
      <c r="AR174" s="94" t="s">
        <v>96</v>
      </c>
      <c r="AT174" s="94" t="s">
        <v>92</v>
      </c>
      <c r="AU174" s="94" t="s">
        <v>97</v>
      </c>
      <c r="AY174" s="1" t="s">
        <v>90</v>
      </c>
      <c r="BE174" s="95">
        <f t="shared" si="24"/>
        <v>0</v>
      </c>
      <c r="BF174" s="95">
        <f t="shared" si="25"/>
        <v>0</v>
      </c>
      <c r="BG174" s="95">
        <f t="shared" si="26"/>
        <v>0</v>
      </c>
      <c r="BH174" s="95">
        <f t="shared" si="27"/>
        <v>0</v>
      </c>
      <c r="BI174" s="95">
        <f t="shared" si="28"/>
        <v>0</v>
      </c>
      <c r="BJ174" s="1" t="s">
        <v>97</v>
      </c>
      <c r="BK174" s="95">
        <f t="shared" si="29"/>
        <v>0</v>
      </c>
      <c r="BL174" s="1" t="s">
        <v>96</v>
      </c>
      <c r="BM174" s="94" t="s">
        <v>222</v>
      </c>
    </row>
    <row r="175" spans="2:65" s="8" customFormat="1" ht="24.2" customHeight="1" x14ac:dyDescent="0.2">
      <c r="B175" s="81"/>
      <c r="C175" s="82" t="s">
        <v>223</v>
      </c>
      <c r="D175" s="82" t="s">
        <v>92</v>
      </c>
      <c r="E175" s="83" t="s">
        <v>224</v>
      </c>
      <c r="F175" s="84" t="s">
        <v>225</v>
      </c>
      <c r="G175" s="85" t="s">
        <v>150</v>
      </c>
      <c r="H175" s="86">
        <v>160.29300000000001</v>
      </c>
      <c r="I175" s="87"/>
      <c r="J175" s="88">
        <f t="shared" si="20"/>
        <v>0</v>
      </c>
      <c r="K175" s="89"/>
      <c r="L175" s="9"/>
      <c r="M175" s="90" t="s">
        <v>10</v>
      </c>
      <c r="N175" s="91" t="s">
        <v>30</v>
      </c>
      <c r="P175" s="92">
        <f t="shared" si="21"/>
        <v>0</v>
      </c>
      <c r="Q175" s="92">
        <v>0.11124000000000001</v>
      </c>
      <c r="R175" s="92">
        <f t="shared" si="22"/>
        <v>17.830993320000001</v>
      </c>
      <c r="S175" s="92">
        <v>0</v>
      </c>
      <c r="T175" s="93">
        <f t="shared" si="23"/>
        <v>0</v>
      </c>
      <c r="AR175" s="94" t="s">
        <v>96</v>
      </c>
      <c r="AT175" s="94" t="s">
        <v>92</v>
      </c>
      <c r="AU175" s="94" t="s">
        <v>97</v>
      </c>
      <c r="AY175" s="1" t="s">
        <v>90</v>
      </c>
      <c r="BE175" s="95">
        <f t="shared" si="24"/>
        <v>0</v>
      </c>
      <c r="BF175" s="95">
        <f t="shared" si="25"/>
        <v>0</v>
      </c>
      <c r="BG175" s="95">
        <f t="shared" si="26"/>
        <v>0</v>
      </c>
      <c r="BH175" s="95">
        <f t="shared" si="27"/>
        <v>0</v>
      </c>
      <c r="BI175" s="95">
        <f t="shared" si="28"/>
        <v>0</v>
      </c>
      <c r="BJ175" s="1" t="s">
        <v>97</v>
      </c>
      <c r="BK175" s="95">
        <f t="shared" si="29"/>
        <v>0</v>
      </c>
      <c r="BL175" s="1" t="s">
        <v>96</v>
      </c>
      <c r="BM175" s="94" t="s">
        <v>226</v>
      </c>
    </row>
    <row r="176" spans="2:65" s="8" customFormat="1" ht="24.2" customHeight="1" x14ac:dyDescent="0.2">
      <c r="B176" s="81"/>
      <c r="C176" s="82" t="s">
        <v>227</v>
      </c>
      <c r="D176" s="82" t="s">
        <v>92</v>
      </c>
      <c r="E176" s="83" t="s">
        <v>228</v>
      </c>
      <c r="F176" s="84" t="s">
        <v>229</v>
      </c>
      <c r="G176" s="85" t="s">
        <v>230</v>
      </c>
      <c r="H176" s="86">
        <v>66.25</v>
      </c>
      <c r="I176" s="87"/>
      <c r="J176" s="88">
        <f t="shared" si="20"/>
        <v>0</v>
      </c>
      <c r="K176" s="89"/>
      <c r="L176" s="9"/>
      <c r="M176" s="90" t="s">
        <v>10</v>
      </c>
      <c r="N176" s="91" t="s">
        <v>30</v>
      </c>
      <c r="P176" s="92">
        <f t="shared" si="21"/>
        <v>0</v>
      </c>
      <c r="Q176" s="92">
        <v>4.5639999999999998E-4</v>
      </c>
      <c r="R176" s="92">
        <f t="shared" si="22"/>
        <v>3.0236499999999999E-2</v>
      </c>
      <c r="S176" s="92">
        <v>0</v>
      </c>
      <c r="T176" s="93">
        <f t="shared" si="23"/>
        <v>0</v>
      </c>
      <c r="AR176" s="94" t="s">
        <v>96</v>
      </c>
      <c r="AT176" s="94" t="s">
        <v>92</v>
      </c>
      <c r="AU176" s="94" t="s">
        <v>97</v>
      </c>
      <c r="AY176" s="1" t="s">
        <v>90</v>
      </c>
      <c r="BE176" s="95">
        <f t="shared" si="24"/>
        <v>0</v>
      </c>
      <c r="BF176" s="95">
        <f t="shared" si="25"/>
        <v>0</v>
      </c>
      <c r="BG176" s="95">
        <f t="shared" si="26"/>
        <v>0</v>
      </c>
      <c r="BH176" s="95">
        <f t="shared" si="27"/>
        <v>0</v>
      </c>
      <c r="BI176" s="95">
        <f t="shared" si="28"/>
        <v>0</v>
      </c>
      <c r="BJ176" s="1" t="s">
        <v>97</v>
      </c>
      <c r="BK176" s="95">
        <f t="shared" si="29"/>
        <v>0</v>
      </c>
      <c r="BL176" s="1" t="s">
        <v>96</v>
      </c>
      <c r="BM176" s="94" t="s">
        <v>231</v>
      </c>
    </row>
    <row r="177" spans="2:65" s="68" customFormat="1" ht="22.9" customHeight="1" x14ac:dyDescent="0.2">
      <c r="B177" s="69"/>
      <c r="D177" s="70" t="s">
        <v>86</v>
      </c>
      <c r="E177" s="79" t="s">
        <v>96</v>
      </c>
      <c r="F177" s="79" t="s">
        <v>232</v>
      </c>
      <c r="I177" s="72"/>
      <c r="J177" s="80">
        <f>BK177</f>
        <v>0</v>
      </c>
      <c r="L177" s="69"/>
      <c r="M177" s="74"/>
      <c r="P177" s="75">
        <f>SUM(P178:P193)</f>
        <v>0</v>
      </c>
      <c r="R177" s="75">
        <f>SUM(R178:R193)</f>
        <v>201.78643981898202</v>
      </c>
      <c r="T177" s="76">
        <f>SUM(T178:T193)</f>
        <v>0</v>
      </c>
      <c r="AR177" s="70" t="s">
        <v>89</v>
      </c>
      <c r="AT177" s="77" t="s">
        <v>86</v>
      </c>
      <c r="AU177" s="77" t="s">
        <v>89</v>
      </c>
      <c r="AY177" s="70" t="s">
        <v>90</v>
      </c>
      <c r="BK177" s="78">
        <f>SUM(BK178:BK193)</f>
        <v>0</v>
      </c>
    </row>
    <row r="178" spans="2:65" s="8" customFormat="1" ht="24.2" customHeight="1" x14ac:dyDescent="0.2">
      <c r="B178" s="81"/>
      <c r="C178" s="82" t="s">
        <v>233</v>
      </c>
      <c r="D178" s="82" t="s">
        <v>92</v>
      </c>
      <c r="E178" s="83" t="s">
        <v>234</v>
      </c>
      <c r="F178" s="84" t="s">
        <v>235</v>
      </c>
      <c r="G178" s="85" t="s">
        <v>95</v>
      </c>
      <c r="H178" s="86">
        <v>63.893000000000001</v>
      </c>
      <c r="I178" s="87"/>
      <c r="J178" s="88">
        <f t="shared" ref="J178:J193" si="30">ROUND(I178*H178,2)</f>
        <v>0</v>
      </c>
      <c r="K178" s="89"/>
      <c r="L178" s="9"/>
      <c r="M178" s="90" t="s">
        <v>10</v>
      </c>
      <c r="N178" s="91" t="s">
        <v>30</v>
      </c>
      <c r="P178" s="92">
        <f t="shared" ref="P178:P193" si="31">O178*H178</f>
        <v>0</v>
      </c>
      <c r="Q178" s="92">
        <v>2.3141699999999998</v>
      </c>
      <c r="R178" s="92">
        <f t="shared" ref="R178:R193" si="32">Q178*H178</f>
        <v>147.85926380999999</v>
      </c>
      <c r="S178" s="92">
        <v>0</v>
      </c>
      <c r="T178" s="93">
        <f t="shared" ref="T178:T193" si="33">S178*H178</f>
        <v>0</v>
      </c>
      <c r="AR178" s="94" t="s">
        <v>96</v>
      </c>
      <c r="AT178" s="94" t="s">
        <v>92</v>
      </c>
      <c r="AU178" s="94" t="s">
        <v>97</v>
      </c>
      <c r="AY178" s="1" t="s">
        <v>90</v>
      </c>
      <c r="BE178" s="95">
        <f t="shared" ref="BE178:BE193" si="34">IF(N178="základná",J178,0)</f>
        <v>0</v>
      </c>
      <c r="BF178" s="95">
        <f t="shared" ref="BF178:BF193" si="35">IF(N178="znížená",J178,0)</f>
        <v>0</v>
      </c>
      <c r="BG178" s="95">
        <f t="shared" ref="BG178:BG193" si="36">IF(N178="zákl. prenesená",J178,0)</f>
        <v>0</v>
      </c>
      <c r="BH178" s="95">
        <f t="shared" ref="BH178:BH193" si="37">IF(N178="zníž. prenesená",J178,0)</f>
        <v>0</v>
      </c>
      <c r="BI178" s="95">
        <f t="shared" ref="BI178:BI193" si="38">IF(N178="nulová",J178,0)</f>
        <v>0</v>
      </c>
      <c r="BJ178" s="1" t="s">
        <v>97</v>
      </c>
      <c r="BK178" s="95">
        <f t="shared" ref="BK178:BK193" si="39">ROUND(I178*H178,2)</f>
        <v>0</v>
      </c>
      <c r="BL178" s="1" t="s">
        <v>96</v>
      </c>
      <c r="BM178" s="94" t="s">
        <v>236</v>
      </c>
    </row>
    <row r="179" spans="2:65" s="8" customFormat="1" ht="14.45" customHeight="1" x14ac:dyDescent="0.2">
      <c r="B179" s="81"/>
      <c r="C179" s="82" t="s">
        <v>237</v>
      </c>
      <c r="D179" s="82" t="s">
        <v>92</v>
      </c>
      <c r="E179" s="83" t="s">
        <v>238</v>
      </c>
      <c r="F179" s="84" t="s">
        <v>239</v>
      </c>
      <c r="G179" s="85" t="s">
        <v>150</v>
      </c>
      <c r="H179" s="86">
        <v>278.00700000000001</v>
      </c>
      <c r="I179" s="87"/>
      <c r="J179" s="88">
        <f t="shared" si="30"/>
        <v>0</v>
      </c>
      <c r="K179" s="89"/>
      <c r="L179" s="9"/>
      <c r="M179" s="90" t="s">
        <v>10</v>
      </c>
      <c r="N179" s="91" t="s">
        <v>30</v>
      </c>
      <c r="P179" s="92">
        <f t="shared" si="31"/>
        <v>0</v>
      </c>
      <c r="Q179" s="92">
        <v>1.9245959999999999E-2</v>
      </c>
      <c r="R179" s="92">
        <f t="shared" si="32"/>
        <v>5.3505116017200001</v>
      </c>
      <c r="S179" s="92">
        <v>0</v>
      </c>
      <c r="T179" s="93">
        <f t="shared" si="33"/>
        <v>0</v>
      </c>
      <c r="AR179" s="94" t="s">
        <v>96</v>
      </c>
      <c r="AT179" s="94" t="s">
        <v>92</v>
      </c>
      <c r="AU179" s="94" t="s">
        <v>97</v>
      </c>
      <c r="AY179" s="1" t="s">
        <v>90</v>
      </c>
      <c r="BE179" s="95">
        <f t="shared" si="34"/>
        <v>0</v>
      </c>
      <c r="BF179" s="95">
        <f t="shared" si="35"/>
        <v>0</v>
      </c>
      <c r="BG179" s="95">
        <f t="shared" si="36"/>
        <v>0</v>
      </c>
      <c r="BH179" s="95">
        <f t="shared" si="37"/>
        <v>0</v>
      </c>
      <c r="BI179" s="95">
        <f t="shared" si="38"/>
        <v>0</v>
      </c>
      <c r="BJ179" s="1" t="s">
        <v>97</v>
      </c>
      <c r="BK179" s="95">
        <f t="shared" si="39"/>
        <v>0</v>
      </c>
      <c r="BL179" s="1" t="s">
        <v>96</v>
      </c>
      <c r="BM179" s="94" t="s">
        <v>240</v>
      </c>
    </row>
    <row r="180" spans="2:65" s="8" customFormat="1" ht="14.45" customHeight="1" x14ac:dyDescent="0.2">
      <c r="B180" s="81"/>
      <c r="C180" s="82" t="s">
        <v>241</v>
      </c>
      <c r="D180" s="82" t="s">
        <v>92</v>
      </c>
      <c r="E180" s="83" t="s">
        <v>242</v>
      </c>
      <c r="F180" s="84" t="s">
        <v>243</v>
      </c>
      <c r="G180" s="85" t="s">
        <v>150</v>
      </c>
      <c r="H180" s="86">
        <v>278.00700000000001</v>
      </c>
      <c r="I180" s="87"/>
      <c r="J180" s="88">
        <f t="shared" si="30"/>
        <v>0</v>
      </c>
      <c r="K180" s="89"/>
      <c r="L180" s="9"/>
      <c r="M180" s="90" t="s">
        <v>10</v>
      </c>
      <c r="N180" s="91" t="s">
        <v>30</v>
      </c>
      <c r="P180" s="92">
        <f t="shared" si="31"/>
        <v>0</v>
      </c>
      <c r="Q180" s="92">
        <v>0</v>
      </c>
      <c r="R180" s="92">
        <f t="shared" si="32"/>
        <v>0</v>
      </c>
      <c r="S180" s="92">
        <v>0</v>
      </c>
      <c r="T180" s="93">
        <f t="shared" si="33"/>
        <v>0</v>
      </c>
      <c r="AR180" s="94" t="s">
        <v>96</v>
      </c>
      <c r="AT180" s="94" t="s">
        <v>92</v>
      </c>
      <c r="AU180" s="94" t="s">
        <v>97</v>
      </c>
      <c r="AY180" s="1" t="s">
        <v>90</v>
      </c>
      <c r="BE180" s="95">
        <f t="shared" si="34"/>
        <v>0</v>
      </c>
      <c r="BF180" s="95">
        <f t="shared" si="35"/>
        <v>0</v>
      </c>
      <c r="BG180" s="95">
        <f t="shared" si="36"/>
        <v>0</v>
      </c>
      <c r="BH180" s="95">
        <f t="shared" si="37"/>
        <v>0</v>
      </c>
      <c r="BI180" s="95">
        <f t="shared" si="38"/>
        <v>0</v>
      </c>
      <c r="BJ180" s="1" t="s">
        <v>97</v>
      </c>
      <c r="BK180" s="95">
        <f t="shared" si="39"/>
        <v>0</v>
      </c>
      <c r="BL180" s="1" t="s">
        <v>96</v>
      </c>
      <c r="BM180" s="94" t="s">
        <v>244</v>
      </c>
    </row>
    <row r="181" spans="2:65" s="8" customFormat="1" ht="24.2" customHeight="1" x14ac:dyDescent="0.2">
      <c r="B181" s="81"/>
      <c r="C181" s="82" t="s">
        <v>245</v>
      </c>
      <c r="D181" s="82" t="s">
        <v>92</v>
      </c>
      <c r="E181" s="83" t="s">
        <v>246</v>
      </c>
      <c r="F181" s="84" t="s">
        <v>247</v>
      </c>
      <c r="G181" s="85" t="s">
        <v>150</v>
      </c>
      <c r="H181" s="86">
        <v>278.00700000000001</v>
      </c>
      <c r="I181" s="87"/>
      <c r="J181" s="88">
        <f t="shared" si="30"/>
        <v>0</v>
      </c>
      <c r="K181" s="89"/>
      <c r="L181" s="9"/>
      <c r="M181" s="90" t="s">
        <v>10</v>
      </c>
      <c r="N181" s="91" t="s">
        <v>30</v>
      </c>
      <c r="P181" s="92">
        <f t="shared" si="31"/>
        <v>0</v>
      </c>
      <c r="Q181" s="92">
        <v>5.7767499999999999E-2</v>
      </c>
      <c r="R181" s="92">
        <f t="shared" si="32"/>
        <v>16.0597693725</v>
      </c>
      <c r="S181" s="92">
        <v>0</v>
      </c>
      <c r="T181" s="93">
        <f t="shared" si="33"/>
        <v>0</v>
      </c>
      <c r="AR181" s="94" t="s">
        <v>96</v>
      </c>
      <c r="AT181" s="94" t="s">
        <v>92</v>
      </c>
      <c r="AU181" s="94" t="s">
        <v>97</v>
      </c>
      <c r="AY181" s="1" t="s">
        <v>90</v>
      </c>
      <c r="BE181" s="95">
        <f t="shared" si="34"/>
        <v>0</v>
      </c>
      <c r="BF181" s="95">
        <f t="shared" si="35"/>
        <v>0</v>
      </c>
      <c r="BG181" s="95">
        <f t="shared" si="36"/>
        <v>0</v>
      </c>
      <c r="BH181" s="95">
        <f t="shared" si="37"/>
        <v>0</v>
      </c>
      <c r="BI181" s="95">
        <f t="shared" si="38"/>
        <v>0</v>
      </c>
      <c r="BJ181" s="1" t="s">
        <v>97</v>
      </c>
      <c r="BK181" s="95">
        <f t="shared" si="39"/>
        <v>0</v>
      </c>
      <c r="BL181" s="1" t="s">
        <v>96</v>
      </c>
      <c r="BM181" s="94" t="s">
        <v>248</v>
      </c>
    </row>
    <row r="182" spans="2:65" s="8" customFormat="1" ht="24.2" customHeight="1" x14ac:dyDescent="0.2">
      <c r="B182" s="81"/>
      <c r="C182" s="82" t="s">
        <v>249</v>
      </c>
      <c r="D182" s="82" t="s">
        <v>92</v>
      </c>
      <c r="E182" s="83" t="s">
        <v>250</v>
      </c>
      <c r="F182" s="84" t="s">
        <v>251</v>
      </c>
      <c r="G182" s="85" t="s">
        <v>150</v>
      </c>
      <c r="H182" s="86">
        <v>278.00700000000001</v>
      </c>
      <c r="I182" s="87"/>
      <c r="J182" s="88">
        <f t="shared" si="30"/>
        <v>0</v>
      </c>
      <c r="K182" s="89"/>
      <c r="L182" s="9"/>
      <c r="M182" s="90" t="s">
        <v>10</v>
      </c>
      <c r="N182" s="91" t="s">
        <v>30</v>
      </c>
      <c r="P182" s="92">
        <f t="shared" si="31"/>
        <v>0</v>
      </c>
      <c r="Q182" s="92">
        <v>0</v>
      </c>
      <c r="R182" s="92">
        <f t="shared" si="32"/>
        <v>0</v>
      </c>
      <c r="S182" s="92">
        <v>0</v>
      </c>
      <c r="T182" s="93">
        <f t="shared" si="33"/>
        <v>0</v>
      </c>
      <c r="AR182" s="94" t="s">
        <v>96</v>
      </c>
      <c r="AT182" s="94" t="s">
        <v>92</v>
      </c>
      <c r="AU182" s="94" t="s">
        <v>97</v>
      </c>
      <c r="AY182" s="1" t="s">
        <v>90</v>
      </c>
      <c r="BE182" s="95">
        <f t="shared" si="34"/>
        <v>0</v>
      </c>
      <c r="BF182" s="95">
        <f t="shared" si="35"/>
        <v>0</v>
      </c>
      <c r="BG182" s="95">
        <f t="shared" si="36"/>
        <v>0</v>
      </c>
      <c r="BH182" s="95">
        <f t="shared" si="37"/>
        <v>0</v>
      </c>
      <c r="BI182" s="95">
        <f t="shared" si="38"/>
        <v>0</v>
      </c>
      <c r="BJ182" s="1" t="s">
        <v>97</v>
      </c>
      <c r="BK182" s="95">
        <f t="shared" si="39"/>
        <v>0</v>
      </c>
      <c r="BL182" s="1" t="s">
        <v>96</v>
      </c>
      <c r="BM182" s="94" t="s">
        <v>252</v>
      </c>
    </row>
    <row r="183" spans="2:65" s="8" customFormat="1" ht="37.9" customHeight="1" x14ac:dyDescent="0.2">
      <c r="B183" s="81"/>
      <c r="C183" s="82" t="s">
        <v>253</v>
      </c>
      <c r="D183" s="82" t="s">
        <v>92</v>
      </c>
      <c r="E183" s="83" t="s">
        <v>254</v>
      </c>
      <c r="F183" s="84" t="s">
        <v>255</v>
      </c>
      <c r="G183" s="85" t="s">
        <v>136</v>
      </c>
      <c r="H183" s="86">
        <v>5.1109999999999998</v>
      </c>
      <c r="I183" s="87"/>
      <c r="J183" s="88">
        <f t="shared" si="30"/>
        <v>0</v>
      </c>
      <c r="K183" s="89"/>
      <c r="L183" s="9"/>
      <c r="M183" s="90" t="s">
        <v>10</v>
      </c>
      <c r="N183" s="91" t="s">
        <v>30</v>
      </c>
      <c r="P183" s="92">
        <f t="shared" si="31"/>
        <v>0</v>
      </c>
      <c r="Q183" s="92">
        <v>1.016283432</v>
      </c>
      <c r="R183" s="92">
        <f t="shared" si="32"/>
        <v>5.1942246209520002</v>
      </c>
      <c r="S183" s="92">
        <v>0</v>
      </c>
      <c r="T183" s="93">
        <f t="shared" si="33"/>
        <v>0</v>
      </c>
      <c r="AR183" s="94" t="s">
        <v>96</v>
      </c>
      <c r="AT183" s="94" t="s">
        <v>92</v>
      </c>
      <c r="AU183" s="94" t="s">
        <v>97</v>
      </c>
      <c r="AY183" s="1" t="s">
        <v>90</v>
      </c>
      <c r="BE183" s="95">
        <f t="shared" si="34"/>
        <v>0</v>
      </c>
      <c r="BF183" s="95">
        <f t="shared" si="35"/>
        <v>0</v>
      </c>
      <c r="BG183" s="95">
        <f t="shared" si="36"/>
        <v>0</v>
      </c>
      <c r="BH183" s="95">
        <f t="shared" si="37"/>
        <v>0</v>
      </c>
      <c r="BI183" s="95">
        <f t="shared" si="38"/>
        <v>0</v>
      </c>
      <c r="BJ183" s="1" t="s">
        <v>97</v>
      </c>
      <c r="BK183" s="95">
        <f t="shared" si="39"/>
        <v>0</v>
      </c>
      <c r="BL183" s="1" t="s">
        <v>96</v>
      </c>
      <c r="BM183" s="94" t="s">
        <v>256</v>
      </c>
    </row>
    <row r="184" spans="2:65" s="8" customFormat="1" ht="14.45" customHeight="1" x14ac:dyDescent="0.2">
      <c r="B184" s="81"/>
      <c r="C184" s="82" t="s">
        <v>257</v>
      </c>
      <c r="D184" s="82" t="s">
        <v>92</v>
      </c>
      <c r="E184" s="83" t="s">
        <v>258</v>
      </c>
      <c r="F184" s="84" t="s">
        <v>259</v>
      </c>
      <c r="G184" s="85" t="s">
        <v>95</v>
      </c>
      <c r="H184" s="86">
        <v>6.5529999999999999</v>
      </c>
      <c r="I184" s="87"/>
      <c r="J184" s="88">
        <f t="shared" si="30"/>
        <v>0</v>
      </c>
      <c r="K184" s="89"/>
      <c r="L184" s="9"/>
      <c r="M184" s="90" t="s">
        <v>10</v>
      </c>
      <c r="N184" s="91" t="s">
        <v>30</v>
      </c>
      <c r="P184" s="92">
        <f t="shared" si="31"/>
        <v>0</v>
      </c>
      <c r="Q184" s="92">
        <v>2.31413</v>
      </c>
      <c r="R184" s="92">
        <f t="shared" si="32"/>
        <v>15.164493889999999</v>
      </c>
      <c r="S184" s="92">
        <v>0</v>
      </c>
      <c r="T184" s="93">
        <f t="shared" si="33"/>
        <v>0</v>
      </c>
      <c r="AR184" s="94" t="s">
        <v>96</v>
      </c>
      <c r="AT184" s="94" t="s">
        <v>92</v>
      </c>
      <c r="AU184" s="94" t="s">
        <v>97</v>
      </c>
      <c r="AY184" s="1" t="s">
        <v>90</v>
      </c>
      <c r="BE184" s="95">
        <f t="shared" si="34"/>
        <v>0</v>
      </c>
      <c r="BF184" s="95">
        <f t="shared" si="35"/>
        <v>0</v>
      </c>
      <c r="BG184" s="95">
        <f t="shared" si="36"/>
        <v>0</v>
      </c>
      <c r="BH184" s="95">
        <f t="shared" si="37"/>
        <v>0</v>
      </c>
      <c r="BI184" s="95">
        <f t="shared" si="38"/>
        <v>0</v>
      </c>
      <c r="BJ184" s="1" t="s">
        <v>97</v>
      </c>
      <c r="BK184" s="95">
        <f t="shared" si="39"/>
        <v>0</v>
      </c>
      <c r="BL184" s="1" t="s">
        <v>96</v>
      </c>
      <c r="BM184" s="94" t="s">
        <v>260</v>
      </c>
    </row>
    <row r="185" spans="2:65" s="8" customFormat="1" ht="24.2" customHeight="1" x14ac:dyDescent="0.2">
      <c r="B185" s="81"/>
      <c r="C185" s="82" t="s">
        <v>261</v>
      </c>
      <c r="D185" s="82" t="s">
        <v>92</v>
      </c>
      <c r="E185" s="83" t="s">
        <v>262</v>
      </c>
      <c r="F185" s="84" t="s">
        <v>263</v>
      </c>
      <c r="G185" s="85" t="s">
        <v>150</v>
      </c>
      <c r="H185" s="86">
        <v>78.63</v>
      </c>
      <c r="I185" s="87"/>
      <c r="J185" s="88">
        <f t="shared" si="30"/>
        <v>0</v>
      </c>
      <c r="K185" s="89"/>
      <c r="L185" s="9"/>
      <c r="M185" s="90" t="s">
        <v>10</v>
      </c>
      <c r="N185" s="91" t="s">
        <v>30</v>
      </c>
      <c r="P185" s="92">
        <f t="shared" si="31"/>
        <v>0</v>
      </c>
      <c r="Q185" s="92">
        <v>1.8542260000000001E-2</v>
      </c>
      <c r="R185" s="92">
        <f t="shared" si="32"/>
        <v>1.4579779038</v>
      </c>
      <c r="S185" s="92">
        <v>0</v>
      </c>
      <c r="T185" s="93">
        <f t="shared" si="33"/>
        <v>0</v>
      </c>
      <c r="AR185" s="94" t="s">
        <v>96</v>
      </c>
      <c r="AT185" s="94" t="s">
        <v>92</v>
      </c>
      <c r="AU185" s="94" t="s">
        <v>97</v>
      </c>
      <c r="AY185" s="1" t="s">
        <v>90</v>
      </c>
      <c r="BE185" s="95">
        <f t="shared" si="34"/>
        <v>0</v>
      </c>
      <c r="BF185" s="95">
        <f t="shared" si="35"/>
        <v>0</v>
      </c>
      <c r="BG185" s="95">
        <f t="shared" si="36"/>
        <v>0</v>
      </c>
      <c r="BH185" s="95">
        <f t="shared" si="37"/>
        <v>0</v>
      </c>
      <c r="BI185" s="95">
        <f t="shared" si="38"/>
        <v>0</v>
      </c>
      <c r="BJ185" s="1" t="s">
        <v>97</v>
      </c>
      <c r="BK185" s="95">
        <f t="shared" si="39"/>
        <v>0</v>
      </c>
      <c r="BL185" s="1" t="s">
        <v>96</v>
      </c>
      <c r="BM185" s="94" t="s">
        <v>264</v>
      </c>
    </row>
    <row r="186" spans="2:65" s="8" customFormat="1" ht="24.2" customHeight="1" x14ac:dyDescent="0.2">
      <c r="B186" s="81"/>
      <c r="C186" s="82" t="s">
        <v>265</v>
      </c>
      <c r="D186" s="82" t="s">
        <v>92</v>
      </c>
      <c r="E186" s="83" t="s">
        <v>266</v>
      </c>
      <c r="F186" s="84" t="s">
        <v>267</v>
      </c>
      <c r="G186" s="85" t="s">
        <v>150</v>
      </c>
      <c r="H186" s="86">
        <v>78.63</v>
      </c>
      <c r="I186" s="87"/>
      <c r="J186" s="88">
        <f t="shared" si="30"/>
        <v>0</v>
      </c>
      <c r="K186" s="89"/>
      <c r="L186" s="9"/>
      <c r="M186" s="90" t="s">
        <v>10</v>
      </c>
      <c r="N186" s="91" t="s">
        <v>30</v>
      </c>
      <c r="P186" s="92">
        <f t="shared" si="31"/>
        <v>0</v>
      </c>
      <c r="Q186" s="92">
        <v>0</v>
      </c>
      <c r="R186" s="92">
        <f t="shared" si="32"/>
        <v>0</v>
      </c>
      <c r="S186" s="92">
        <v>0</v>
      </c>
      <c r="T186" s="93">
        <f t="shared" si="33"/>
        <v>0</v>
      </c>
      <c r="AR186" s="94" t="s">
        <v>96</v>
      </c>
      <c r="AT186" s="94" t="s">
        <v>92</v>
      </c>
      <c r="AU186" s="94" t="s">
        <v>97</v>
      </c>
      <c r="AY186" s="1" t="s">
        <v>90</v>
      </c>
      <c r="BE186" s="95">
        <f t="shared" si="34"/>
        <v>0</v>
      </c>
      <c r="BF186" s="95">
        <f t="shared" si="35"/>
        <v>0</v>
      </c>
      <c r="BG186" s="95">
        <f t="shared" si="36"/>
        <v>0</v>
      </c>
      <c r="BH186" s="95">
        <f t="shared" si="37"/>
        <v>0</v>
      </c>
      <c r="BI186" s="95">
        <f t="shared" si="38"/>
        <v>0</v>
      </c>
      <c r="BJ186" s="1" t="s">
        <v>97</v>
      </c>
      <c r="BK186" s="95">
        <f t="shared" si="39"/>
        <v>0</v>
      </c>
      <c r="BL186" s="1" t="s">
        <v>96</v>
      </c>
      <c r="BM186" s="94" t="s">
        <v>268</v>
      </c>
    </row>
    <row r="187" spans="2:65" s="8" customFormat="1" ht="24.2" customHeight="1" x14ac:dyDescent="0.2">
      <c r="B187" s="81"/>
      <c r="C187" s="82" t="s">
        <v>269</v>
      </c>
      <c r="D187" s="82" t="s">
        <v>92</v>
      </c>
      <c r="E187" s="83" t="s">
        <v>270</v>
      </c>
      <c r="F187" s="84" t="s">
        <v>271</v>
      </c>
      <c r="G187" s="85" t="s">
        <v>136</v>
      </c>
      <c r="H187" s="86">
        <v>0.52400000000000002</v>
      </c>
      <c r="I187" s="87"/>
      <c r="J187" s="88">
        <f t="shared" si="30"/>
        <v>0</v>
      </c>
      <c r="K187" s="89"/>
      <c r="L187" s="9"/>
      <c r="M187" s="90" t="s">
        <v>10</v>
      </c>
      <c r="N187" s="91" t="s">
        <v>30</v>
      </c>
      <c r="P187" s="92">
        <f t="shared" si="31"/>
        <v>0</v>
      </c>
      <c r="Q187" s="92">
        <v>1.0165904100000001</v>
      </c>
      <c r="R187" s="92">
        <f t="shared" si="32"/>
        <v>0.53269337484000001</v>
      </c>
      <c r="S187" s="92">
        <v>0</v>
      </c>
      <c r="T187" s="93">
        <f t="shared" si="33"/>
        <v>0</v>
      </c>
      <c r="AR187" s="94" t="s">
        <v>96</v>
      </c>
      <c r="AT187" s="94" t="s">
        <v>92</v>
      </c>
      <c r="AU187" s="94" t="s">
        <v>97</v>
      </c>
      <c r="AY187" s="1" t="s">
        <v>90</v>
      </c>
      <c r="BE187" s="95">
        <f t="shared" si="34"/>
        <v>0</v>
      </c>
      <c r="BF187" s="95">
        <f t="shared" si="35"/>
        <v>0</v>
      </c>
      <c r="BG187" s="95">
        <f t="shared" si="36"/>
        <v>0</v>
      </c>
      <c r="BH187" s="95">
        <f t="shared" si="37"/>
        <v>0</v>
      </c>
      <c r="BI187" s="95">
        <f t="shared" si="38"/>
        <v>0</v>
      </c>
      <c r="BJ187" s="1" t="s">
        <v>97</v>
      </c>
      <c r="BK187" s="95">
        <f t="shared" si="39"/>
        <v>0</v>
      </c>
      <c r="BL187" s="1" t="s">
        <v>96</v>
      </c>
      <c r="BM187" s="94" t="s">
        <v>272</v>
      </c>
    </row>
    <row r="188" spans="2:65" s="8" customFormat="1" ht="14.45" customHeight="1" x14ac:dyDescent="0.2">
      <c r="B188" s="81"/>
      <c r="C188" s="82" t="s">
        <v>273</v>
      </c>
      <c r="D188" s="82" t="s">
        <v>92</v>
      </c>
      <c r="E188" s="83" t="s">
        <v>274</v>
      </c>
      <c r="F188" s="84" t="s">
        <v>275</v>
      </c>
      <c r="G188" s="85" t="s">
        <v>95</v>
      </c>
      <c r="H188" s="86">
        <v>3.641</v>
      </c>
      <c r="I188" s="87"/>
      <c r="J188" s="88">
        <f t="shared" si="30"/>
        <v>0</v>
      </c>
      <c r="K188" s="89"/>
      <c r="L188" s="9"/>
      <c r="M188" s="90" t="s">
        <v>10</v>
      </c>
      <c r="N188" s="91" t="s">
        <v>30</v>
      </c>
      <c r="P188" s="92">
        <f t="shared" si="31"/>
        <v>0</v>
      </c>
      <c r="Q188" s="92">
        <v>2.3255502400000001</v>
      </c>
      <c r="R188" s="92">
        <f t="shared" si="32"/>
        <v>8.4673284238399997</v>
      </c>
      <c r="S188" s="92">
        <v>0</v>
      </c>
      <c r="T188" s="93">
        <f t="shared" si="33"/>
        <v>0</v>
      </c>
      <c r="AR188" s="94" t="s">
        <v>96</v>
      </c>
      <c r="AT188" s="94" t="s">
        <v>92</v>
      </c>
      <c r="AU188" s="94" t="s">
        <v>97</v>
      </c>
      <c r="AY188" s="1" t="s">
        <v>90</v>
      </c>
      <c r="BE188" s="95">
        <f t="shared" si="34"/>
        <v>0</v>
      </c>
      <c r="BF188" s="95">
        <f t="shared" si="35"/>
        <v>0</v>
      </c>
      <c r="BG188" s="95">
        <f t="shared" si="36"/>
        <v>0</v>
      </c>
      <c r="BH188" s="95">
        <f t="shared" si="37"/>
        <v>0</v>
      </c>
      <c r="BI188" s="95">
        <f t="shared" si="38"/>
        <v>0</v>
      </c>
      <c r="BJ188" s="1" t="s">
        <v>97</v>
      </c>
      <c r="BK188" s="95">
        <f t="shared" si="39"/>
        <v>0</v>
      </c>
      <c r="BL188" s="1" t="s">
        <v>96</v>
      </c>
      <c r="BM188" s="94" t="s">
        <v>276</v>
      </c>
    </row>
    <row r="189" spans="2:65" s="8" customFormat="1" ht="24.2" customHeight="1" x14ac:dyDescent="0.2">
      <c r="B189" s="81"/>
      <c r="C189" s="82" t="s">
        <v>277</v>
      </c>
      <c r="D189" s="82" t="s">
        <v>92</v>
      </c>
      <c r="E189" s="83" t="s">
        <v>278</v>
      </c>
      <c r="F189" s="84" t="s">
        <v>279</v>
      </c>
      <c r="G189" s="85" t="s">
        <v>136</v>
      </c>
      <c r="H189" s="86">
        <v>0.29099999999999998</v>
      </c>
      <c r="I189" s="87"/>
      <c r="J189" s="88">
        <f t="shared" si="30"/>
        <v>0</v>
      </c>
      <c r="K189" s="89"/>
      <c r="L189" s="9"/>
      <c r="M189" s="90" t="s">
        <v>10</v>
      </c>
      <c r="N189" s="91" t="s">
        <v>30</v>
      </c>
      <c r="P189" s="92">
        <f t="shared" si="31"/>
        <v>0</v>
      </c>
      <c r="Q189" s="92">
        <v>1.0165683299999999</v>
      </c>
      <c r="R189" s="92">
        <f t="shared" si="32"/>
        <v>0.29582138402999997</v>
      </c>
      <c r="S189" s="92">
        <v>0</v>
      </c>
      <c r="T189" s="93">
        <f t="shared" si="33"/>
        <v>0</v>
      </c>
      <c r="AR189" s="94" t="s">
        <v>96</v>
      </c>
      <c r="AT189" s="94" t="s">
        <v>92</v>
      </c>
      <c r="AU189" s="94" t="s">
        <v>97</v>
      </c>
      <c r="AY189" s="1" t="s">
        <v>90</v>
      </c>
      <c r="BE189" s="95">
        <f t="shared" si="34"/>
        <v>0</v>
      </c>
      <c r="BF189" s="95">
        <f t="shared" si="35"/>
        <v>0</v>
      </c>
      <c r="BG189" s="95">
        <f t="shared" si="36"/>
        <v>0</v>
      </c>
      <c r="BH189" s="95">
        <f t="shared" si="37"/>
        <v>0</v>
      </c>
      <c r="BI189" s="95">
        <f t="shared" si="38"/>
        <v>0</v>
      </c>
      <c r="BJ189" s="1" t="s">
        <v>97</v>
      </c>
      <c r="BK189" s="95">
        <f t="shared" si="39"/>
        <v>0</v>
      </c>
      <c r="BL189" s="1" t="s">
        <v>96</v>
      </c>
      <c r="BM189" s="94" t="s">
        <v>280</v>
      </c>
    </row>
    <row r="190" spans="2:65" s="8" customFormat="1" ht="24.2" customHeight="1" x14ac:dyDescent="0.2">
      <c r="B190" s="81"/>
      <c r="C190" s="82" t="s">
        <v>281</v>
      </c>
      <c r="D190" s="82" t="s">
        <v>92</v>
      </c>
      <c r="E190" s="83" t="s">
        <v>282</v>
      </c>
      <c r="F190" s="84" t="s">
        <v>283</v>
      </c>
      <c r="G190" s="85" t="s">
        <v>150</v>
      </c>
      <c r="H190" s="86">
        <v>16.651</v>
      </c>
      <c r="I190" s="87"/>
      <c r="J190" s="88">
        <f t="shared" si="30"/>
        <v>0</v>
      </c>
      <c r="K190" s="89"/>
      <c r="L190" s="9"/>
      <c r="M190" s="90" t="s">
        <v>10</v>
      </c>
      <c r="N190" s="91" t="s">
        <v>30</v>
      </c>
      <c r="P190" s="92">
        <f t="shared" si="31"/>
        <v>0</v>
      </c>
      <c r="Q190" s="92">
        <v>6.6194180000000005E-2</v>
      </c>
      <c r="R190" s="92">
        <f t="shared" si="32"/>
        <v>1.10219929118</v>
      </c>
      <c r="S190" s="92">
        <v>0</v>
      </c>
      <c r="T190" s="93">
        <f t="shared" si="33"/>
        <v>0</v>
      </c>
      <c r="AR190" s="94" t="s">
        <v>96</v>
      </c>
      <c r="AT190" s="94" t="s">
        <v>92</v>
      </c>
      <c r="AU190" s="94" t="s">
        <v>97</v>
      </c>
      <c r="AY190" s="1" t="s">
        <v>90</v>
      </c>
      <c r="BE190" s="95">
        <f t="shared" si="34"/>
        <v>0</v>
      </c>
      <c r="BF190" s="95">
        <f t="shared" si="35"/>
        <v>0</v>
      </c>
      <c r="BG190" s="95">
        <f t="shared" si="36"/>
        <v>0</v>
      </c>
      <c r="BH190" s="95">
        <f t="shared" si="37"/>
        <v>0</v>
      </c>
      <c r="BI190" s="95">
        <f t="shared" si="38"/>
        <v>0</v>
      </c>
      <c r="BJ190" s="1" t="s">
        <v>97</v>
      </c>
      <c r="BK190" s="95">
        <f t="shared" si="39"/>
        <v>0</v>
      </c>
      <c r="BL190" s="1" t="s">
        <v>96</v>
      </c>
      <c r="BM190" s="94" t="s">
        <v>284</v>
      </c>
    </row>
    <row r="191" spans="2:65" s="8" customFormat="1" ht="24.2" customHeight="1" x14ac:dyDescent="0.2">
      <c r="B191" s="81"/>
      <c r="C191" s="82" t="s">
        <v>285</v>
      </c>
      <c r="D191" s="82" t="s">
        <v>92</v>
      </c>
      <c r="E191" s="83" t="s">
        <v>286</v>
      </c>
      <c r="F191" s="84" t="s">
        <v>287</v>
      </c>
      <c r="G191" s="85" t="s">
        <v>150</v>
      </c>
      <c r="H191" s="86">
        <v>16.651</v>
      </c>
      <c r="I191" s="87"/>
      <c r="J191" s="88">
        <f t="shared" si="30"/>
        <v>0</v>
      </c>
      <c r="K191" s="89"/>
      <c r="L191" s="9"/>
      <c r="M191" s="90" t="s">
        <v>10</v>
      </c>
      <c r="N191" s="91" t="s">
        <v>30</v>
      </c>
      <c r="P191" s="92">
        <f t="shared" si="31"/>
        <v>0</v>
      </c>
      <c r="Q191" s="92">
        <v>0</v>
      </c>
      <c r="R191" s="92">
        <f t="shared" si="32"/>
        <v>0</v>
      </c>
      <c r="S191" s="92">
        <v>0</v>
      </c>
      <c r="T191" s="93">
        <f t="shared" si="33"/>
        <v>0</v>
      </c>
      <c r="AR191" s="94" t="s">
        <v>96</v>
      </c>
      <c r="AT191" s="94" t="s">
        <v>92</v>
      </c>
      <c r="AU191" s="94" t="s">
        <v>97</v>
      </c>
      <c r="AY191" s="1" t="s">
        <v>90</v>
      </c>
      <c r="BE191" s="95">
        <f t="shared" si="34"/>
        <v>0</v>
      </c>
      <c r="BF191" s="95">
        <f t="shared" si="35"/>
        <v>0</v>
      </c>
      <c r="BG191" s="95">
        <f t="shared" si="36"/>
        <v>0</v>
      </c>
      <c r="BH191" s="95">
        <f t="shared" si="37"/>
        <v>0</v>
      </c>
      <c r="BI191" s="95">
        <f t="shared" si="38"/>
        <v>0</v>
      </c>
      <c r="BJ191" s="1" t="s">
        <v>97</v>
      </c>
      <c r="BK191" s="95">
        <f t="shared" si="39"/>
        <v>0</v>
      </c>
      <c r="BL191" s="1" t="s">
        <v>96</v>
      </c>
      <c r="BM191" s="94" t="s">
        <v>288</v>
      </c>
    </row>
    <row r="192" spans="2:65" s="8" customFormat="1" ht="24.2" customHeight="1" x14ac:dyDescent="0.2">
      <c r="B192" s="81"/>
      <c r="C192" s="82" t="s">
        <v>289</v>
      </c>
      <c r="D192" s="82" t="s">
        <v>92</v>
      </c>
      <c r="E192" s="83" t="s">
        <v>290</v>
      </c>
      <c r="F192" s="84" t="s">
        <v>291</v>
      </c>
      <c r="G192" s="85" t="s">
        <v>150</v>
      </c>
      <c r="H192" s="86">
        <v>4.9870000000000001</v>
      </c>
      <c r="I192" s="87"/>
      <c r="J192" s="88">
        <f t="shared" si="30"/>
        <v>0</v>
      </c>
      <c r="K192" s="89"/>
      <c r="L192" s="9"/>
      <c r="M192" s="90" t="s">
        <v>10</v>
      </c>
      <c r="N192" s="91" t="s">
        <v>30</v>
      </c>
      <c r="P192" s="92">
        <f t="shared" si="31"/>
        <v>0</v>
      </c>
      <c r="Q192" s="92">
        <v>6.0588759999999998E-2</v>
      </c>
      <c r="R192" s="92">
        <f t="shared" si="32"/>
        <v>0.30215614612000002</v>
      </c>
      <c r="S192" s="92">
        <v>0</v>
      </c>
      <c r="T192" s="93">
        <f t="shared" si="33"/>
        <v>0</v>
      </c>
      <c r="AR192" s="94" t="s">
        <v>96</v>
      </c>
      <c r="AT192" s="94" t="s">
        <v>92</v>
      </c>
      <c r="AU192" s="94" t="s">
        <v>97</v>
      </c>
      <c r="AY192" s="1" t="s">
        <v>90</v>
      </c>
      <c r="BE192" s="95">
        <f t="shared" si="34"/>
        <v>0</v>
      </c>
      <c r="BF192" s="95">
        <f t="shared" si="35"/>
        <v>0</v>
      </c>
      <c r="BG192" s="95">
        <f t="shared" si="36"/>
        <v>0</v>
      </c>
      <c r="BH192" s="95">
        <f t="shared" si="37"/>
        <v>0</v>
      </c>
      <c r="BI192" s="95">
        <f t="shared" si="38"/>
        <v>0</v>
      </c>
      <c r="BJ192" s="1" t="s">
        <v>97</v>
      </c>
      <c r="BK192" s="95">
        <f t="shared" si="39"/>
        <v>0</v>
      </c>
      <c r="BL192" s="1" t="s">
        <v>96</v>
      </c>
      <c r="BM192" s="94" t="s">
        <v>292</v>
      </c>
    </row>
    <row r="193" spans="2:65" s="8" customFormat="1" ht="24.2" customHeight="1" x14ac:dyDescent="0.2">
      <c r="B193" s="81"/>
      <c r="C193" s="82" t="s">
        <v>293</v>
      </c>
      <c r="D193" s="82" t="s">
        <v>92</v>
      </c>
      <c r="E193" s="83" t="s">
        <v>294</v>
      </c>
      <c r="F193" s="84" t="s">
        <v>295</v>
      </c>
      <c r="G193" s="85" t="s">
        <v>150</v>
      </c>
      <c r="H193" s="86">
        <v>4.9870000000000001</v>
      </c>
      <c r="I193" s="87"/>
      <c r="J193" s="88">
        <f t="shared" si="30"/>
        <v>0</v>
      </c>
      <c r="K193" s="89"/>
      <c r="L193" s="9"/>
      <c r="M193" s="90" t="s">
        <v>10</v>
      </c>
      <c r="N193" s="91" t="s">
        <v>30</v>
      </c>
      <c r="P193" s="92">
        <f t="shared" si="31"/>
        <v>0</v>
      </c>
      <c r="Q193" s="92">
        <v>0</v>
      </c>
      <c r="R193" s="92">
        <f t="shared" si="32"/>
        <v>0</v>
      </c>
      <c r="S193" s="92">
        <v>0</v>
      </c>
      <c r="T193" s="93">
        <f t="shared" si="33"/>
        <v>0</v>
      </c>
      <c r="AR193" s="94" t="s">
        <v>96</v>
      </c>
      <c r="AT193" s="94" t="s">
        <v>92</v>
      </c>
      <c r="AU193" s="94" t="s">
        <v>97</v>
      </c>
      <c r="AY193" s="1" t="s">
        <v>90</v>
      </c>
      <c r="BE193" s="95">
        <f t="shared" si="34"/>
        <v>0</v>
      </c>
      <c r="BF193" s="95">
        <f t="shared" si="35"/>
        <v>0</v>
      </c>
      <c r="BG193" s="95">
        <f t="shared" si="36"/>
        <v>0</v>
      </c>
      <c r="BH193" s="95">
        <f t="shared" si="37"/>
        <v>0</v>
      </c>
      <c r="BI193" s="95">
        <f t="shared" si="38"/>
        <v>0</v>
      </c>
      <c r="BJ193" s="1" t="s">
        <v>97</v>
      </c>
      <c r="BK193" s="95">
        <f t="shared" si="39"/>
        <v>0</v>
      </c>
      <c r="BL193" s="1" t="s">
        <v>96</v>
      </c>
      <c r="BM193" s="94" t="s">
        <v>296</v>
      </c>
    </row>
    <row r="194" spans="2:65" s="68" customFormat="1" ht="22.9" customHeight="1" x14ac:dyDescent="0.2">
      <c r="B194" s="69"/>
      <c r="D194" s="70" t="s">
        <v>86</v>
      </c>
      <c r="E194" s="79" t="s">
        <v>109</v>
      </c>
      <c r="F194" s="79" t="s">
        <v>297</v>
      </c>
      <c r="I194" s="72"/>
      <c r="J194" s="80">
        <f>BK194</f>
        <v>0</v>
      </c>
      <c r="L194" s="69"/>
      <c r="M194" s="74"/>
      <c r="P194" s="75">
        <f>SUM(P195:P198)</f>
        <v>0</v>
      </c>
      <c r="R194" s="75">
        <f>SUM(R195:R198)</f>
        <v>10.682354799999999</v>
      </c>
      <c r="T194" s="76">
        <f>SUM(T195:T198)</f>
        <v>0</v>
      </c>
      <c r="AR194" s="70" t="s">
        <v>89</v>
      </c>
      <c r="AT194" s="77" t="s">
        <v>86</v>
      </c>
      <c r="AU194" s="77" t="s">
        <v>89</v>
      </c>
      <c r="AY194" s="70" t="s">
        <v>90</v>
      </c>
      <c r="BK194" s="78">
        <f>SUM(BK195:BK198)</f>
        <v>0</v>
      </c>
    </row>
    <row r="195" spans="2:65" s="8" customFormat="1" ht="37.9" customHeight="1" x14ac:dyDescent="0.2">
      <c r="B195" s="81"/>
      <c r="C195" s="82" t="s">
        <v>298</v>
      </c>
      <c r="D195" s="82" t="s">
        <v>92</v>
      </c>
      <c r="E195" s="83" t="s">
        <v>299</v>
      </c>
      <c r="F195" s="84" t="s">
        <v>300</v>
      </c>
      <c r="G195" s="85" t="s">
        <v>150</v>
      </c>
      <c r="H195" s="86">
        <v>0.56000000000000005</v>
      </c>
      <c r="I195" s="87"/>
      <c r="J195" s="88">
        <f>ROUND(I195*H195,2)</f>
        <v>0</v>
      </c>
      <c r="K195" s="89"/>
      <c r="L195" s="9"/>
      <c r="M195" s="90" t="s">
        <v>10</v>
      </c>
      <c r="N195" s="91" t="s">
        <v>30</v>
      </c>
      <c r="P195" s="92">
        <f>O195*H195</f>
        <v>0</v>
      </c>
      <c r="Q195" s="92">
        <v>9.2499999999999999E-2</v>
      </c>
      <c r="R195" s="92">
        <f>Q195*H195</f>
        <v>5.1800000000000006E-2</v>
      </c>
      <c r="S195" s="92">
        <v>0</v>
      </c>
      <c r="T195" s="93">
        <f>S195*H195</f>
        <v>0</v>
      </c>
      <c r="AR195" s="94" t="s">
        <v>96</v>
      </c>
      <c r="AT195" s="94" t="s">
        <v>92</v>
      </c>
      <c r="AU195" s="94" t="s">
        <v>97</v>
      </c>
      <c r="AY195" s="1" t="s">
        <v>90</v>
      </c>
      <c r="BE195" s="95">
        <f>IF(N195="základná",J195,0)</f>
        <v>0</v>
      </c>
      <c r="BF195" s="95">
        <f>IF(N195="znížená",J195,0)</f>
        <v>0</v>
      </c>
      <c r="BG195" s="95">
        <f>IF(N195="zákl. prenesená",J195,0)</f>
        <v>0</v>
      </c>
      <c r="BH195" s="95">
        <f>IF(N195="zníž. prenesená",J195,0)</f>
        <v>0</v>
      </c>
      <c r="BI195" s="95">
        <f>IF(N195="nulová",J195,0)</f>
        <v>0</v>
      </c>
      <c r="BJ195" s="1" t="s">
        <v>97</v>
      </c>
      <c r="BK195" s="95">
        <f>ROUND(I195*H195,2)</f>
        <v>0</v>
      </c>
      <c r="BL195" s="1" t="s">
        <v>96</v>
      </c>
      <c r="BM195" s="94" t="s">
        <v>301</v>
      </c>
    </row>
    <row r="196" spans="2:65" s="8" customFormat="1" ht="14.45" customHeight="1" x14ac:dyDescent="0.2">
      <c r="B196" s="81"/>
      <c r="C196" s="96" t="s">
        <v>302</v>
      </c>
      <c r="D196" s="96" t="s">
        <v>143</v>
      </c>
      <c r="E196" s="97" t="s">
        <v>303</v>
      </c>
      <c r="F196" s="98" t="s">
        <v>304</v>
      </c>
      <c r="G196" s="99" t="s">
        <v>150</v>
      </c>
      <c r="H196" s="100">
        <v>0.57099999999999995</v>
      </c>
      <c r="I196" s="101"/>
      <c r="J196" s="102">
        <f>ROUND(I196*H196,2)</f>
        <v>0</v>
      </c>
      <c r="K196" s="103"/>
      <c r="L196" s="104"/>
      <c r="M196" s="105" t="s">
        <v>10</v>
      </c>
      <c r="N196" s="106" t="s">
        <v>30</v>
      </c>
      <c r="P196" s="92">
        <f>O196*H196</f>
        <v>0</v>
      </c>
      <c r="Q196" s="92">
        <v>0.09</v>
      </c>
      <c r="R196" s="92">
        <f>Q196*H196</f>
        <v>5.1389999999999991E-2</v>
      </c>
      <c r="S196" s="92">
        <v>0</v>
      </c>
      <c r="T196" s="93">
        <f>S196*H196</f>
        <v>0</v>
      </c>
      <c r="AR196" s="94" t="s">
        <v>121</v>
      </c>
      <c r="AT196" s="94" t="s">
        <v>143</v>
      </c>
      <c r="AU196" s="94" t="s">
        <v>97</v>
      </c>
      <c r="AY196" s="1" t="s">
        <v>90</v>
      </c>
      <c r="BE196" s="95">
        <f>IF(N196="základná",J196,0)</f>
        <v>0</v>
      </c>
      <c r="BF196" s="95">
        <f>IF(N196="znížená",J196,0)</f>
        <v>0</v>
      </c>
      <c r="BG196" s="95">
        <f>IF(N196="zákl. prenesená",J196,0)</f>
        <v>0</v>
      </c>
      <c r="BH196" s="95">
        <f>IF(N196="zníž. prenesená",J196,0)</f>
        <v>0</v>
      </c>
      <c r="BI196" s="95">
        <f>IF(N196="nulová",J196,0)</f>
        <v>0</v>
      </c>
      <c r="BJ196" s="1" t="s">
        <v>97</v>
      </c>
      <c r="BK196" s="95">
        <f>ROUND(I196*H196,2)</f>
        <v>0</v>
      </c>
      <c r="BL196" s="1" t="s">
        <v>96</v>
      </c>
      <c r="BM196" s="94" t="s">
        <v>305</v>
      </c>
    </row>
    <row r="197" spans="2:65" s="8" customFormat="1" ht="37.9" customHeight="1" x14ac:dyDescent="0.2">
      <c r="B197" s="81"/>
      <c r="C197" s="82" t="s">
        <v>306</v>
      </c>
      <c r="D197" s="82" t="s">
        <v>92</v>
      </c>
      <c r="E197" s="83" t="s">
        <v>307</v>
      </c>
      <c r="F197" s="84" t="s">
        <v>308</v>
      </c>
      <c r="G197" s="85" t="s">
        <v>230</v>
      </c>
      <c r="H197" s="86">
        <v>87.36</v>
      </c>
      <c r="I197" s="87"/>
      <c r="J197" s="88">
        <f>ROUND(I197*H197,2)</f>
        <v>0</v>
      </c>
      <c r="K197" s="89"/>
      <c r="L197" s="9"/>
      <c r="M197" s="90" t="s">
        <v>10</v>
      </c>
      <c r="N197" s="91" t="s">
        <v>30</v>
      </c>
      <c r="P197" s="92">
        <f>O197*H197</f>
        <v>0</v>
      </c>
      <c r="Q197" s="92">
        <v>9.7930000000000003E-2</v>
      </c>
      <c r="R197" s="92">
        <f>Q197*H197</f>
        <v>8.5551648</v>
      </c>
      <c r="S197" s="92">
        <v>0</v>
      </c>
      <c r="T197" s="93">
        <f>S197*H197</f>
        <v>0</v>
      </c>
      <c r="AR197" s="94" t="s">
        <v>96</v>
      </c>
      <c r="AT197" s="94" t="s">
        <v>92</v>
      </c>
      <c r="AU197" s="94" t="s">
        <v>97</v>
      </c>
      <c r="AY197" s="1" t="s">
        <v>90</v>
      </c>
      <c r="BE197" s="95">
        <f>IF(N197="základná",J197,0)</f>
        <v>0</v>
      </c>
      <c r="BF197" s="95">
        <f>IF(N197="znížená",J197,0)</f>
        <v>0</v>
      </c>
      <c r="BG197" s="95">
        <f>IF(N197="zákl. prenesená",J197,0)</f>
        <v>0</v>
      </c>
      <c r="BH197" s="95">
        <f>IF(N197="zníž. prenesená",J197,0)</f>
        <v>0</v>
      </c>
      <c r="BI197" s="95">
        <f>IF(N197="nulová",J197,0)</f>
        <v>0</v>
      </c>
      <c r="BJ197" s="1" t="s">
        <v>97</v>
      </c>
      <c r="BK197" s="95">
        <f>ROUND(I197*H197,2)</f>
        <v>0</v>
      </c>
      <c r="BL197" s="1" t="s">
        <v>96</v>
      </c>
      <c r="BM197" s="94" t="s">
        <v>309</v>
      </c>
    </row>
    <row r="198" spans="2:65" s="8" customFormat="1" ht="14.45" customHeight="1" x14ac:dyDescent="0.2">
      <c r="B198" s="81"/>
      <c r="C198" s="96" t="s">
        <v>310</v>
      </c>
      <c r="D198" s="96" t="s">
        <v>143</v>
      </c>
      <c r="E198" s="97" t="s">
        <v>311</v>
      </c>
      <c r="F198" s="98" t="s">
        <v>312</v>
      </c>
      <c r="G198" s="99" t="s">
        <v>205</v>
      </c>
      <c r="H198" s="100">
        <v>88</v>
      </c>
      <c r="I198" s="101"/>
      <c r="J198" s="102">
        <f>ROUND(I198*H198,2)</f>
        <v>0</v>
      </c>
      <c r="K198" s="103"/>
      <c r="L198" s="104"/>
      <c r="M198" s="105" t="s">
        <v>10</v>
      </c>
      <c r="N198" s="106" t="s">
        <v>30</v>
      </c>
      <c r="P198" s="92">
        <f>O198*H198</f>
        <v>0</v>
      </c>
      <c r="Q198" s="92">
        <v>2.3E-2</v>
      </c>
      <c r="R198" s="92">
        <f>Q198*H198</f>
        <v>2.024</v>
      </c>
      <c r="S198" s="92">
        <v>0</v>
      </c>
      <c r="T198" s="93">
        <f>S198*H198</f>
        <v>0</v>
      </c>
      <c r="AR198" s="94" t="s">
        <v>121</v>
      </c>
      <c r="AT198" s="94" t="s">
        <v>143</v>
      </c>
      <c r="AU198" s="94" t="s">
        <v>97</v>
      </c>
      <c r="AY198" s="1" t="s">
        <v>90</v>
      </c>
      <c r="BE198" s="95">
        <f>IF(N198="základná",J198,0)</f>
        <v>0</v>
      </c>
      <c r="BF198" s="95">
        <f>IF(N198="znížená",J198,0)</f>
        <v>0</v>
      </c>
      <c r="BG198" s="95">
        <f>IF(N198="zákl. prenesená",J198,0)</f>
        <v>0</v>
      </c>
      <c r="BH198" s="95">
        <f>IF(N198="zníž. prenesená",J198,0)</f>
        <v>0</v>
      </c>
      <c r="BI198" s="95">
        <f>IF(N198="nulová",J198,0)</f>
        <v>0</v>
      </c>
      <c r="BJ198" s="1" t="s">
        <v>97</v>
      </c>
      <c r="BK198" s="95">
        <f>ROUND(I198*H198,2)</f>
        <v>0</v>
      </c>
      <c r="BL198" s="1" t="s">
        <v>96</v>
      </c>
      <c r="BM198" s="94" t="s">
        <v>313</v>
      </c>
    </row>
    <row r="199" spans="2:65" s="68" customFormat="1" ht="22.9" customHeight="1" x14ac:dyDescent="0.2">
      <c r="B199" s="69"/>
      <c r="D199" s="70" t="s">
        <v>86</v>
      </c>
      <c r="E199" s="79" t="s">
        <v>113</v>
      </c>
      <c r="F199" s="79" t="s">
        <v>314</v>
      </c>
      <c r="I199" s="72"/>
      <c r="J199" s="80">
        <f>BK199</f>
        <v>0</v>
      </c>
      <c r="L199" s="69"/>
      <c r="M199" s="74"/>
      <c r="P199" s="75">
        <f>SUM(P200:P216)</f>
        <v>0</v>
      </c>
      <c r="R199" s="75">
        <f>SUM(R200:R216)</f>
        <v>36.859300222159995</v>
      </c>
      <c r="T199" s="76">
        <f>SUM(T200:T216)</f>
        <v>0</v>
      </c>
      <c r="AR199" s="70" t="s">
        <v>89</v>
      </c>
      <c r="AT199" s="77" t="s">
        <v>86</v>
      </c>
      <c r="AU199" s="77" t="s">
        <v>89</v>
      </c>
      <c r="AY199" s="70" t="s">
        <v>90</v>
      </c>
      <c r="BK199" s="78">
        <f>SUM(BK200:BK216)</f>
        <v>0</v>
      </c>
    </row>
    <row r="200" spans="2:65" s="8" customFormat="1" ht="24.2" customHeight="1" x14ac:dyDescent="0.2">
      <c r="B200" s="81"/>
      <c r="C200" s="82" t="s">
        <v>315</v>
      </c>
      <c r="D200" s="82" t="s">
        <v>92</v>
      </c>
      <c r="E200" s="83" t="s">
        <v>316</v>
      </c>
      <c r="F200" s="84" t="s">
        <v>317</v>
      </c>
      <c r="G200" s="85" t="s">
        <v>150</v>
      </c>
      <c r="H200" s="86">
        <v>90.730999999999995</v>
      </c>
      <c r="I200" s="87"/>
      <c r="J200" s="88">
        <f t="shared" ref="J200:J216" si="40">ROUND(I200*H200,2)</f>
        <v>0</v>
      </c>
      <c r="K200" s="89"/>
      <c r="L200" s="9"/>
      <c r="M200" s="90" t="s">
        <v>10</v>
      </c>
      <c r="N200" s="91" t="s">
        <v>30</v>
      </c>
      <c r="P200" s="92">
        <f t="shared" ref="P200:P216" si="41">O200*H200</f>
        <v>0</v>
      </c>
      <c r="Q200" s="92">
        <v>1.9136000000000001E-4</v>
      </c>
      <c r="R200" s="92">
        <f t="shared" ref="R200:R216" si="42">Q200*H200</f>
        <v>1.7362284160000001E-2</v>
      </c>
      <c r="S200" s="92">
        <v>0</v>
      </c>
      <c r="T200" s="93">
        <f t="shared" ref="T200:T216" si="43">S200*H200</f>
        <v>0</v>
      </c>
      <c r="AR200" s="94" t="s">
        <v>96</v>
      </c>
      <c r="AT200" s="94" t="s">
        <v>92</v>
      </c>
      <c r="AU200" s="94" t="s">
        <v>97</v>
      </c>
      <c r="AY200" s="1" t="s">
        <v>90</v>
      </c>
      <c r="BE200" s="95">
        <f t="shared" ref="BE200:BE216" si="44">IF(N200="základná",J200,0)</f>
        <v>0</v>
      </c>
      <c r="BF200" s="95">
        <f t="shared" ref="BF200:BF216" si="45">IF(N200="znížená",J200,0)</f>
        <v>0</v>
      </c>
      <c r="BG200" s="95">
        <f t="shared" ref="BG200:BG216" si="46">IF(N200="zákl. prenesená",J200,0)</f>
        <v>0</v>
      </c>
      <c r="BH200" s="95">
        <f t="shared" ref="BH200:BH216" si="47">IF(N200="zníž. prenesená",J200,0)</f>
        <v>0</v>
      </c>
      <c r="BI200" s="95">
        <f t="shared" ref="BI200:BI216" si="48">IF(N200="nulová",J200,0)</f>
        <v>0</v>
      </c>
      <c r="BJ200" s="1" t="s">
        <v>97</v>
      </c>
      <c r="BK200" s="95">
        <f t="shared" ref="BK200:BK216" si="49">ROUND(I200*H200,2)</f>
        <v>0</v>
      </c>
      <c r="BL200" s="1" t="s">
        <v>96</v>
      </c>
      <c r="BM200" s="94" t="s">
        <v>318</v>
      </c>
    </row>
    <row r="201" spans="2:65" s="8" customFormat="1" ht="14.45" customHeight="1" x14ac:dyDescent="0.2">
      <c r="B201" s="81"/>
      <c r="C201" s="82" t="s">
        <v>319</v>
      </c>
      <c r="D201" s="82" t="s">
        <v>92</v>
      </c>
      <c r="E201" s="83" t="s">
        <v>320</v>
      </c>
      <c r="F201" s="84" t="s">
        <v>321</v>
      </c>
      <c r="G201" s="85" t="s">
        <v>150</v>
      </c>
      <c r="H201" s="86">
        <v>414.25</v>
      </c>
      <c r="I201" s="87"/>
      <c r="J201" s="88">
        <f t="shared" si="40"/>
        <v>0</v>
      </c>
      <c r="K201" s="89"/>
      <c r="L201" s="9"/>
      <c r="M201" s="90" t="s">
        <v>10</v>
      </c>
      <c r="N201" s="91" t="s">
        <v>30</v>
      </c>
      <c r="P201" s="92">
        <f t="shared" si="41"/>
        <v>0</v>
      </c>
      <c r="Q201" s="92">
        <v>2.64E-3</v>
      </c>
      <c r="R201" s="92">
        <f t="shared" si="42"/>
        <v>1.09362</v>
      </c>
      <c r="S201" s="92">
        <v>0</v>
      </c>
      <c r="T201" s="93">
        <f t="shared" si="43"/>
        <v>0</v>
      </c>
      <c r="AR201" s="94" t="s">
        <v>96</v>
      </c>
      <c r="AT201" s="94" t="s">
        <v>92</v>
      </c>
      <c r="AU201" s="94" t="s">
        <v>97</v>
      </c>
      <c r="AY201" s="1" t="s">
        <v>90</v>
      </c>
      <c r="BE201" s="95">
        <f t="shared" si="44"/>
        <v>0</v>
      </c>
      <c r="BF201" s="95">
        <f t="shared" si="45"/>
        <v>0</v>
      </c>
      <c r="BG201" s="95">
        <f t="shared" si="46"/>
        <v>0</v>
      </c>
      <c r="BH201" s="95">
        <f t="shared" si="47"/>
        <v>0</v>
      </c>
      <c r="BI201" s="95">
        <f t="shared" si="48"/>
        <v>0</v>
      </c>
      <c r="BJ201" s="1" t="s">
        <v>97</v>
      </c>
      <c r="BK201" s="95">
        <f t="shared" si="49"/>
        <v>0</v>
      </c>
      <c r="BL201" s="1" t="s">
        <v>96</v>
      </c>
      <c r="BM201" s="94" t="s">
        <v>322</v>
      </c>
    </row>
    <row r="202" spans="2:65" s="8" customFormat="1" ht="14.45" customHeight="1" x14ac:dyDescent="0.2">
      <c r="B202" s="81"/>
      <c r="C202" s="82" t="s">
        <v>323</v>
      </c>
      <c r="D202" s="82" t="s">
        <v>92</v>
      </c>
      <c r="E202" s="83" t="s">
        <v>324</v>
      </c>
      <c r="F202" s="84" t="s">
        <v>325</v>
      </c>
      <c r="G202" s="85" t="s">
        <v>150</v>
      </c>
      <c r="H202" s="86">
        <v>255.572</v>
      </c>
      <c r="I202" s="87"/>
      <c r="J202" s="88">
        <f t="shared" si="40"/>
        <v>0</v>
      </c>
      <c r="K202" s="89"/>
      <c r="L202" s="9"/>
      <c r="M202" s="90" t="s">
        <v>10</v>
      </c>
      <c r="N202" s="91" t="s">
        <v>30</v>
      </c>
      <c r="P202" s="92">
        <f t="shared" si="41"/>
        <v>0</v>
      </c>
      <c r="Q202" s="92">
        <v>4.0000000000000002E-4</v>
      </c>
      <c r="R202" s="92">
        <f t="shared" si="42"/>
        <v>0.10222880000000001</v>
      </c>
      <c r="S202" s="92">
        <v>0</v>
      </c>
      <c r="T202" s="93">
        <f t="shared" si="43"/>
        <v>0</v>
      </c>
      <c r="AR202" s="94" t="s">
        <v>96</v>
      </c>
      <c r="AT202" s="94" t="s">
        <v>92</v>
      </c>
      <c r="AU202" s="94" t="s">
        <v>97</v>
      </c>
      <c r="AY202" s="1" t="s">
        <v>90</v>
      </c>
      <c r="BE202" s="95">
        <f t="shared" si="44"/>
        <v>0</v>
      </c>
      <c r="BF202" s="95">
        <f t="shared" si="45"/>
        <v>0</v>
      </c>
      <c r="BG202" s="95">
        <f t="shared" si="46"/>
        <v>0</v>
      </c>
      <c r="BH202" s="95">
        <f t="shared" si="47"/>
        <v>0</v>
      </c>
      <c r="BI202" s="95">
        <f t="shared" si="48"/>
        <v>0</v>
      </c>
      <c r="BJ202" s="1" t="s">
        <v>97</v>
      </c>
      <c r="BK202" s="95">
        <f t="shared" si="49"/>
        <v>0</v>
      </c>
      <c r="BL202" s="1" t="s">
        <v>96</v>
      </c>
      <c r="BM202" s="94" t="s">
        <v>326</v>
      </c>
    </row>
    <row r="203" spans="2:65" s="8" customFormat="1" ht="24.2" customHeight="1" x14ac:dyDescent="0.2">
      <c r="B203" s="81"/>
      <c r="C203" s="82" t="s">
        <v>327</v>
      </c>
      <c r="D203" s="82" t="s">
        <v>92</v>
      </c>
      <c r="E203" s="83" t="s">
        <v>328</v>
      </c>
      <c r="F203" s="84" t="s">
        <v>329</v>
      </c>
      <c r="G203" s="85" t="s">
        <v>150</v>
      </c>
      <c r="H203" s="86">
        <v>414.25</v>
      </c>
      <c r="I203" s="87"/>
      <c r="J203" s="88">
        <f t="shared" si="40"/>
        <v>0</v>
      </c>
      <c r="K203" s="89"/>
      <c r="L203" s="9"/>
      <c r="M203" s="90" t="s">
        <v>10</v>
      </c>
      <c r="N203" s="91" t="s">
        <v>30</v>
      </c>
      <c r="P203" s="92">
        <f t="shared" si="41"/>
        <v>0</v>
      </c>
      <c r="Q203" s="92">
        <v>7.4999999999999993E-5</v>
      </c>
      <c r="R203" s="92">
        <f t="shared" si="42"/>
        <v>3.1068749999999996E-2</v>
      </c>
      <c r="S203" s="92">
        <v>0</v>
      </c>
      <c r="T203" s="93">
        <f t="shared" si="43"/>
        <v>0</v>
      </c>
      <c r="AR203" s="94" t="s">
        <v>96</v>
      </c>
      <c r="AT203" s="94" t="s">
        <v>92</v>
      </c>
      <c r="AU203" s="94" t="s">
        <v>97</v>
      </c>
      <c r="AY203" s="1" t="s">
        <v>90</v>
      </c>
      <c r="BE203" s="95">
        <f t="shared" si="44"/>
        <v>0</v>
      </c>
      <c r="BF203" s="95">
        <f t="shared" si="45"/>
        <v>0</v>
      </c>
      <c r="BG203" s="95">
        <f t="shared" si="46"/>
        <v>0</v>
      </c>
      <c r="BH203" s="95">
        <f t="shared" si="47"/>
        <v>0</v>
      </c>
      <c r="BI203" s="95">
        <f t="shared" si="48"/>
        <v>0</v>
      </c>
      <c r="BJ203" s="1" t="s">
        <v>97</v>
      </c>
      <c r="BK203" s="95">
        <f t="shared" si="49"/>
        <v>0</v>
      </c>
      <c r="BL203" s="1" t="s">
        <v>96</v>
      </c>
      <c r="BM203" s="94" t="s">
        <v>330</v>
      </c>
    </row>
    <row r="204" spans="2:65" s="8" customFormat="1" ht="24.2" customHeight="1" x14ac:dyDescent="0.2">
      <c r="B204" s="81"/>
      <c r="C204" s="82" t="s">
        <v>331</v>
      </c>
      <c r="D204" s="82" t="s">
        <v>92</v>
      </c>
      <c r="E204" s="83" t="s">
        <v>332</v>
      </c>
      <c r="F204" s="84" t="s">
        <v>333</v>
      </c>
      <c r="G204" s="85" t="s">
        <v>150</v>
      </c>
      <c r="H204" s="86">
        <v>414.25</v>
      </c>
      <c r="I204" s="87"/>
      <c r="J204" s="88">
        <f t="shared" si="40"/>
        <v>0</v>
      </c>
      <c r="K204" s="89"/>
      <c r="L204" s="9"/>
      <c r="M204" s="90" t="s">
        <v>10</v>
      </c>
      <c r="N204" s="91" t="s">
        <v>30</v>
      </c>
      <c r="P204" s="92">
        <f t="shared" si="41"/>
        <v>0</v>
      </c>
      <c r="Q204" s="92">
        <v>4.4000000000000003E-3</v>
      </c>
      <c r="R204" s="92">
        <f t="shared" si="42"/>
        <v>1.8227000000000002</v>
      </c>
      <c r="S204" s="92">
        <v>0</v>
      </c>
      <c r="T204" s="93">
        <f t="shared" si="43"/>
        <v>0</v>
      </c>
      <c r="AR204" s="94" t="s">
        <v>96</v>
      </c>
      <c r="AT204" s="94" t="s">
        <v>92</v>
      </c>
      <c r="AU204" s="94" t="s">
        <v>97</v>
      </c>
      <c r="AY204" s="1" t="s">
        <v>90</v>
      </c>
      <c r="BE204" s="95">
        <f t="shared" si="44"/>
        <v>0</v>
      </c>
      <c r="BF204" s="95">
        <f t="shared" si="45"/>
        <v>0</v>
      </c>
      <c r="BG204" s="95">
        <f t="shared" si="46"/>
        <v>0</v>
      </c>
      <c r="BH204" s="95">
        <f t="shared" si="47"/>
        <v>0</v>
      </c>
      <c r="BI204" s="95">
        <f t="shared" si="48"/>
        <v>0</v>
      </c>
      <c r="BJ204" s="1" t="s">
        <v>97</v>
      </c>
      <c r="BK204" s="95">
        <f t="shared" si="49"/>
        <v>0</v>
      </c>
      <c r="BL204" s="1" t="s">
        <v>96</v>
      </c>
      <c r="BM204" s="94" t="s">
        <v>334</v>
      </c>
    </row>
    <row r="205" spans="2:65" s="8" customFormat="1" ht="24.2" customHeight="1" x14ac:dyDescent="0.2">
      <c r="B205" s="81"/>
      <c r="C205" s="82" t="s">
        <v>335</v>
      </c>
      <c r="D205" s="82" t="s">
        <v>92</v>
      </c>
      <c r="E205" s="83" t="s">
        <v>336</v>
      </c>
      <c r="F205" s="84" t="s">
        <v>337</v>
      </c>
      <c r="G205" s="85" t="s">
        <v>150</v>
      </c>
      <c r="H205" s="86">
        <v>847.298</v>
      </c>
      <c r="I205" s="87"/>
      <c r="J205" s="88">
        <f t="shared" si="40"/>
        <v>0</v>
      </c>
      <c r="K205" s="89"/>
      <c r="L205" s="9"/>
      <c r="M205" s="90" t="s">
        <v>10</v>
      </c>
      <c r="N205" s="91" t="s">
        <v>30</v>
      </c>
      <c r="P205" s="92">
        <f t="shared" si="41"/>
        <v>0</v>
      </c>
      <c r="Q205" s="92">
        <v>7.4999999999999993E-5</v>
      </c>
      <c r="R205" s="92">
        <f t="shared" si="42"/>
        <v>6.3547349999999989E-2</v>
      </c>
      <c r="S205" s="92">
        <v>0</v>
      </c>
      <c r="T205" s="93">
        <f t="shared" si="43"/>
        <v>0</v>
      </c>
      <c r="AR205" s="94" t="s">
        <v>96</v>
      </c>
      <c r="AT205" s="94" t="s">
        <v>92</v>
      </c>
      <c r="AU205" s="94" t="s">
        <v>97</v>
      </c>
      <c r="AY205" s="1" t="s">
        <v>90</v>
      </c>
      <c r="BE205" s="95">
        <f t="shared" si="44"/>
        <v>0</v>
      </c>
      <c r="BF205" s="95">
        <f t="shared" si="45"/>
        <v>0</v>
      </c>
      <c r="BG205" s="95">
        <f t="shared" si="46"/>
        <v>0</v>
      </c>
      <c r="BH205" s="95">
        <f t="shared" si="47"/>
        <v>0</v>
      </c>
      <c r="BI205" s="95">
        <f t="shared" si="48"/>
        <v>0</v>
      </c>
      <c r="BJ205" s="1" t="s">
        <v>97</v>
      </c>
      <c r="BK205" s="95">
        <f t="shared" si="49"/>
        <v>0</v>
      </c>
      <c r="BL205" s="1" t="s">
        <v>96</v>
      </c>
      <c r="BM205" s="94" t="s">
        <v>338</v>
      </c>
    </row>
    <row r="206" spans="2:65" s="8" customFormat="1" ht="24.2" customHeight="1" x14ac:dyDescent="0.2">
      <c r="B206" s="81"/>
      <c r="C206" s="82" t="s">
        <v>339</v>
      </c>
      <c r="D206" s="82" t="s">
        <v>92</v>
      </c>
      <c r="E206" s="83" t="s">
        <v>340</v>
      </c>
      <c r="F206" s="84" t="s">
        <v>341</v>
      </c>
      <c r="G206" s="85" t="s">
        <v>150</v>
      </c>
      <c r="H206" s="86">
        <v>847.298</v>
      </c>
      <c r="I206" s="87"/>
      <c r="J206" s="88">
        <f t="shared" si="40"/>
        <v>0</v>
      </c>
      <c r="K206" s="89"/>
      <c r="L206" s="9"/>
      <c r="M206" s="90" t="s">
        <v>10</v>
      </c>
      <c r="N206" s="91" t="s">
        <v>30</v>
      </c>
      <c r="P206" s="92">
        <f t="shared" si="41"/>
        <v>0</v>
      </c>
      <c r="Q206" s="92">
        <v>1.26E-2</v>
      </c>
      <c r="R206" s="92">
        <f t="shared" si="42"/>
        <v>10.6759548</v>
      </c>
      <c r="S206" s="92">
        <v>0</v>
      </c>
      <c r="T206" s="93">
        <f t="shared" si="43"/>
        <v>0</v>
      </c>
      <c r="AR206" s="94" t="s">
        <v>96</v>
      </c>
      <c r="AT206" s="94" t="s">
        <v>92</v>
      </c>
      <c r="AU206" s="94" t="s">
        <v>97</v>
      </c>
      <c r="AY206" s="1" t="s">
        <v>90</v>
      </c>
      <c r="BE206" s="95">
        <f t="shared" si="44"/>
        <v>0</v>
      </c>
      <c r="BF206" s="95">
        <f t="shared" si="45"/>
        <v>0</v>
      </c>
      <c r="BG206" s="95">
        <f t="shared" si="46"/>
        <v>0</v>
      </c>
      <c r="BH206" s="95">
        <f t="shared" si="47"/>
        <v>0</v>
      </c>
      <c r="BI206" s="95">
        <f t="shared" si="48"/>
        <v>0</v>
      </c>
      <c r="BJ206" s="1" t="s">
        <v>97</v>
      </c>
      <c r="BK206" s="95">
        <f t="shared" si="49"/>
        <v>0</v>
      </c>
      <c r="BL206" s="1" t="s">
        <v>96</v>
      </c>
      <c r="BM206" s="94" t="s">
        <v>342</v>
      </c>
    </row>
    <row r="207" spans="2:65" s="8" customFormat="1" ht="24.2" customHeight="1" x14ac:dyDescent="0.2">
      <c r="B207" s="81"/>
      <c r="C207" s="82" t="s">
        <v>343</v>
      </c>
      <c r="D207" s="82" t="s">
        <v>92</v>
      </c>
      <c r="E207" s="83" t="s">
        <v>344</v>
      </c>
      <c r="F207" s="84" t="s">
        <v>345</v>
      </c>
      <c r="G207" s="85" t="s">
        <v>230</v>
      </c>
      <c r="H207" s="86">
        <v>340</v>
      </c>
      <c r="I207" s="87"/>
      <c r="J207" s="88">
        <f t="shared" si="40"/>
        <v>0</v>
      </c>
      <c r="K207" s="89"/>
      <c r="L207" s="9"/>
      <c r="M207" s="90" t="s">
        <v>10</v>
      </c>
      <c r="N207" s="91" t="s">
        <v>30</v>
      </c>
      <c r="P207" s="92">
        <f t="shared" si="41"/>
        <v>0</v>
      </c>
      <c r="Q207" s="92">
        <v>1.7639999999999999E-3</v>
      </c>
      <c r="R207" s="92">
        <f t="shared" si="42"/>
        <v>0.59975999999999996</v>
      </c>
      <c r="S207" s="92">
        <v>0</v>
      </c>
      <c r="T207" s="93">
        <f t="shared" si="43"/>
        <v>0</v>
      </c>
      <c r="AR207" s="94" t="s">
        <v>96</v>
      </c>
      <c r="AT207" s="94" t="s">
        <v>92</v>
      </c>
      <c r="AU207" s="94" t="s">
        <v>97</v>
      </c>
      <c r="AY207" s="1" t="s">
        <v>90</v>
      </c>
      <c r="BE207" s="95">
        <f t="shared" si="44"/>
        <v>0</v>
      </c>
      <c r="BF207" s="95">
        <f t="shared" si="45"/>
        <v>0</v>
      </c>
      <c r="BG207" s="95">
        <f t="shared" si="46"/>
        <v>0</v>
      </c>
      <c r="BH207" s="95">
        <f t="shared" si="47"/>
        <v>0</v>
      </c>
      <c r="BI207" s="95">
        <f t="shared" si="48"/>
        <v>0</v>
      </c>
      <c r="BJ207" s="1" t="s">
        <v>97</v>
      </c>
      <c r="BK207" s="95">
        <f t="shared" si="49"/>
        <v>0</v>
      </c>
      <c r="BL207" s="1" t="s">
        <v>96</v>
      </c>
      <c r="BM207" s="94" t="s">
        <v>346</v>
      </c>
    </row>
    <row r="208" spans="2:65" s="8" customFormat="1" ht="24.2" customHeight="1" x14ac:dyDescent="0.2">
      <c r="B208" s="81"/>
      <c r="C208" s="82" t="s">
        <v>347</v>
      </c>
      <c r="D208" s="82" t="s">
        <v>92</v>
      </c>
      <c r="E208" s="83" t="s">
        <v>348</v>
      </c>
      <c r="F208" s="84" t="s">
        <v>349</v>
      </c>
      <c r="G208" s="85" t="s">
        <v>150</v>
      </c>
      <c r="H208" s="86">
        <v>144.25200000000001</v>
      </c>
      <c r="I208" s="87"/>
      <c r="J208" s="88">
        <f t="shared" si="40"/>
        <v>0</v>
      </c>
      <c r="K208" s="89"/>
      <c r="L208" s="9"/>
      <c r="M208" s="90" t="s">
        <v>10</v>
      </c>
      <c r="N208" s="91" t="s">
        <v>30</v>
      </c>
      <c r="P208" s="92">
        <f t="shared" si="41"/>
        <v>0</v>
      </c>
      <c r="Q208" s="92">
        <v>1.54E-4</v>
      </c>
      <c r="R208" s="92">
        <f t="shared" si="42"/>
        <v>2.2214808000000003E-2</v>
      </c>
      <c r="S208" s="92">
        <v>0</v>
      </c>
      <c r="T208" s="93">
        <f t="shared" si="43"/>
        <v>0</v>
      </c>
      <c r="AR208" s="94" t="s">
        <v>96</v>
      </c>
      <c r="AT208" s="94" t="s">
        <v>92</v>
      </c>
      <c r="AU208" s="94" t="s">
        <v>97</v>
      </c>
      <c r="AY208" s="1" t="s">
        <v>90</v>
      </c>
      <c r="BE208" s="95">
        <f t="shared" si="44"/>
        <v>0</v>
      </c>
      <c r="BF208" s="95">
        <f t="shared" si="45"/>
        <v>0</v>
      </c>
      <c r="BG208" s="95">
        <f t="shared" si="46"/>
        <v>0</v>
      </c>
      <c r="BH208" s="95">
        <f t="shared" si="47"/>
        <v>0</v>
      </c>
      <c r="BI208" s="95">
        <f t="shared" si="48"/>
        <v>0</v>
      </c>
      <c r="BJ208" s="1" t="s">
        <v>97</v>
      </c>
      <c r="BK208" s="95">
        <f t="shared" si="49"/>
        <v>0</v>
      </c>
      <c r="BL208" s="1" t="s">
        <v>96</v>
      </c>
      <c r="BM208" s="94" t="s">
        <v>350</v>
      </c>
    </row>
    <row r="209" spans="2:65" s="8" customFormat="1" ht="14.45" customHeight="1" x14ac:dyDescent="0.2">
      <c r="B209" s="81"/>
      <c r="C209" s="82" t="s">
        <v>351</v>
      </c>
      <c r="D209" s="82" t="s">
        <v>92</v>
      </c>
      <c r="E209" s="83" t="s">
        <v>352</v>
      </c>
      <c r="F209" s="84" t="s">
        <v>353</v>
      </c>
      <c r="G209" s="85" t="s">
        <v>150</v>
      </c>
      <c r="H209" s="86">
        <v>529.58000000000004</v>
      </c>
      <c r="I209" s="87"/>
      <c r="J209" s="88">
        <f t="shared" si="40"/>
        <v>0</v>
      </c>
      <c r="K209" s="89"/>
      <c r="L209" s="9"/>
      <c r="M209" s="90" t="s">
        <v>10</v>
      </c>
      <c r="N209" s="91" t="s">
        <v>30</v>
      </c>
      <c r="P209" s="92">
        <f t="shared" si="41"/>
        <v>0</v>
      </c>
      <c r="Q209" s="92">
        <v>1.8000000000000001E-4</v>
      </c>
      <c r="R209" s="92">
        <f t="shared" si="42"/>
        <v>9.5324400000000017E-2</v>
      </c>
      <c r="S209" s="92">
        <v>0</v>
      </c>
      <c r="T209" s="93">
        <f t="shared" si="43"/>
        <v>0</v>
      </c>
      <c r="AR209" s="94" t="s">
        <v>96</v>
      </c>
      <c r="AT209" s="94" t="s">
        <v>92</v>
      </c>
      <c r="AU209" s="94" t="s">
        <v>97</v>
      </c>
      <c r="AY209" s="1" t="s">
        <v>90</v>
      </c>
      <c r="BE209" s="95">
        <f t="shared" si="44"/>
        <v>0</v>
      </c>
      <c r="BF209" s="95">
        <f t="shared" si="45"/>
        <v>0</v>
      </c>
      <c r="BG209" s="95">
        <f t="shared" si="46"/>
        <v>0</v>
      </c>
      <c r="BH209" s="95">
        <f t="shared" si="47"/>
        <v>0</v>
      </c>
      <c r="BI209" s="95">
        <f t="shared" si="48"/>
        <v>0</v>
      </c>
      <c r="BJ209" s="1" t="s">
        <v>97</v>
      </c>
      <c r="BK209" s="95">
        <f t="shared" si="49"/>
        <v>0</v>
      </c>
      <c r="BL209" s="1" t="s">
        <v>96</v>
      </c>
      <c r="BM209" s="94" t="s">
        <v>354</v>
      </c>
    </row>
    <row r="210" spans="2:65" s="8" customFormat="1" ht="24.2" customHeight="1" x14ac:dyDescent="0.2">
      <c r="B210" s="81"/>
      <c r="C210" s="82" t="s">
        <v>355</v>
      </c>
      <c r="D210" s="82" t="s">
        <v>92</v>
      </c>
      <c r="E210" s="83" t="s">
        <v>356</v>
      </c>
      <c r="F210" s="84" t="s">
        <v>357</v>
      </c>
      <c r="G210" s="85" t="s">
        <v>150</v>
      </c>
      <c r="H210" s="86">
        <v>529.58000000000004</v>
      </c>
      <c r="I210" s="87"/>
      <c r="J210" s="88">
        <f t="shared" si="40"/>
        <v>0</v>
      </c>
      <c r="K210" s="89"/>
      <c r="L210" s="9"/>
      <c r="M210" s="90" t="s">
        <v>10</v>
      </c>
      <c r="N210" s="91" t="s">
        <v>30</v>
      </c>
      <c r="P210" s="92">
        <f t="shared" si="41"/>
        <v>0</v>
      </c>
      <c r="Q210" s="92">
        <v>3.3800000000000002E-3</v>
      </c>
      <c r="R210" s="92">
        <f t="shared" si="42"/>
        <v>1.7899804000000001</v>
      </c>
      <c r="S210" s="92">
        <v>0</v>
      </c>
      <c r="T210" s="93">
        <f t="shared" si="43"/>
        <v>0</v>
      </c>
      <c r="AR210" s="94" t="s">
        <v>96</v>
      </c>
      <c r="AT210" s="94" t="s">
        <v>92</v>
      </c>
      <c r="AU210" s="94" t="s">
        <v>97</v>
      </c>
      <c r="AY210" s="1" t="s">
        <v>90</v>
      </c>
      <c r="BE210" s="95">
        <f t="shared" si="44"/>
        <v>0</v>
      </c>
      <c r="BF210" s="95">
        <f t="shared" si="45"/>
        <v>0</v>
      </c>
      <c r="BG210" s="95">
        <f t="shared" si="46"/>
        <v>0</v>
      </c>
      <c r="BH210" s="95">
        <f t="shared" si="47"/>
        <v>0</v>
      </c>
      <c r="BI210" s="95">
        <f t="shared" si="48"/>
        <v>0</v>
      </c>
      <c r="BJ210" s="1" t="s">
        <v>97</v>
      </c>
      <c r="BK210" s="95">
        <f t="shared" si="49"/>
        <v>0</v>
      </c>
      <c r="BL210" s="1" t="s">
        <v>96</v>
      </c>
      <c r="BM210" s="94" t="s">
        <v>358</v>
      </c>
    </row>
    <row r="211" spans="2:65" s="8" customFormat="1" ht="24.2" customHeight="1" x14ac:dyDescent="0.2">
      <c r="B211" s="81"/>
      <c r="C211" s="82" t="s">
        <v>359</v>
      </c>
      <c r="D211" s="82" t="s">
        <v>92</v>
      </c>
      <c r="E211" s="83" t="s">
        <v>360</v>
      </c>
      <c r="F211" s="84" t="s">
        <v>361</v>
      </c>
      <c r="G211" s="85" t="s">
        <v>150</v>
      </c>
      <c r="H211" s="86">
        <v>34.997999999999998</v>
      </c>
      <c r="I211" s="87"/>
      <c r="J211" s="88">
        <f t="shared" si="40"/>
        <v>0</v>
      </c>
      <c r="K211" s="89"/>
      <c r="L211" s="9"/>
      <c r="M211" s="90" t="s">
        <v>10</v>
      </c>
      <c r="N211" s="91" t="s">
        <v>30</v>
      </c>
      <c r="P211" s="92">
        <f t="shared" si="41"/>
        <v>0</v>
      </c>
      <c r="Q211" s="92">
        <v>1.881E-2</v>
      </c>
      <c r="R211" s="92">
        <f t="shared" si="42"/>
        <v>0.65831237999999992</v>
      </c>
      <c r="S211" s="92">
        <v>0</v>
      </c>
      <c r="T211" s="93">
        <f t="shared" si="43"/>
        <v>0</v>
      </c>
      <c r="AR211" s="94" t="s">
        <v>96</v>
      </c>
      <c r="AT211" s="94" t="s">
        <v>92</v>
      </c>
      <c r="AU211" s="94" t="s">
        <v>97</v>
      </c>
      <c r="AY211" s="1" t="s">
        <v>90</v>
      </c>
      <c r="BE211" s="95">
        <f t="shared" si="44"/>
        <v>0</v>
      </c>
      <c r="BF211" s="95">
        <f t="shared" si="45"/>
        <v>0</v>
      </c>
      <c r="BG211" s="95">
        <f t="shared" si="46"/>
        <v>0</v>
      </c>
      <c r="BH211" s="95">
        <f t="shared" si="47"/>
        <v>0</v>
      </c>
      <c r="BI211" s="95">
        <f t="shared" si="48"/>
        <v>0</v>
      </c>
      <c r="BJ211" s="1" t="s">
        <v>97</v>
      </c>
      <c r="BK211" s="95">
        <f t="shared" si="49"/>
        <v>0</v>
      </c>
      <c r="BL211" s="1" t="s">
        <v>96</v>
      </c>
      <c r="BM211" s="94" t="s">
        <v>362</v>
      </c>
    </row>
    <row r="212" spans="2:65" s="8" customFormat="1" ht="24.2" customHeight="1" x14ac:dyDescent="0.2">
      <c r="B212" s="81"/>
      <c r="C212" s="82" t="s">
        <v>363</v>
      </c>
      <c r="D212" s="82" t="s">
        <v>92</v>
      </c>
      <c r="E212" s="83" t="s">
        <v>364</v>
      </c>
      <c r="F212" s="84" t="s">
        <v>365</v>
      </c>
      <c r="G212" s="85" t="s">
        <v>150</v>
      </c>
      <c r="H212" s="86">
        <v>529.58000000000004</v>
      </c>
      <c r="I212" s="87"/>
      <c r="J212" s="88">
        <f t="shared" si="40"/>
        <v>0</v>
      </c>
      <c r="K212" s="89"/>
      <c r="L212" s="9"/>
      <c r="M212" s="90" t="s">
        <v>10</v>
      </c>
      <c r="N212" s="91" t="s">
        <v>30</v>
      </c>
      <c r="P212" s="92">
        <f t="shared" si="41"/>
        <v>0</v>
      </c>
      <c r="Q212" s="92">
        <v>3.737E-2</v>
      </c>
      <c r="R212" s="92">
        <f t="shared" si="42"/>
        <v>19.790404600000002</v>
      </c>
      <c r="S212" s="92">
        <v>0</v>
      </c>
      <c r="T212" s="93">
        <f t="shared" si="43"/>
        <v>0</v>
      </c>
      <c r="AR212" s="94" t="s">
        <v>96</v>
      </c>
      <c r="AT212" s="94" t="s">
        <v>92</v>
      </c>
      <c r="AU212" s="94" t="s">
        <v>97</v>
      </c>
      <c r="AY212" s="1" t="s">
        <v>90</v>
      </c>
      <c r="BE212" s="95">
        <f t="shared" si="44"/>
        <v>0</v>
      </c>
      <c r="BF212" s="95">
        <f t="shared" si="45"/>
        <v>0</v>
      </c>
      <c r="BG212" s="95">
        <f t="shared" si="46"/>
        <v>0</v>
      </c>
      <c r="BH212" s="95">
        <f t="shared" si="47"/>
        <v>0</v>
      </c>
      <c r="BI212" s="95">
        <f t="shared" si="48"/>
        <v>0</v>
      </c>
      <c r="BJ212" s="1" t="s">
        <v>97</v>
      </c>
      <c r="BK212" s="95">
        <f t="shared" si="49"/>
        <v>0</v>
      </c>
      <c r="BL212" s="1" t="s">
        <v>96</v>
      </c>
      <c r="BM212" s="94" t="s">
        <v>366</v>
      </c>
    </row>
    <row r="213" spans="2:65" s="8" customFormat="1" ht="24.2" customHeight="1" x14ac:dyDescent="0.2">
      <c r="B213" s="81"/>
      <c r="C213" s="82" t="s">
        <v>367</v>
      </c>
      <c r="D213" s="82" t="s">
        <v>92</v>
      </c>
      <c r="E213" s="83" t="s">
        <v>368</v>
      </c>
      <c r="F213" s="84" t="s">
        <v>369</v>
      </c>
      <c r="G213" s="85" t="s">
        <v>150</v>
      </c>
      <c r="H213" s="86">
        <v>414.25</v>
      </c>
      <c r="I213" s="87"/>
      <c r="J213" s="88">
        <f t="shared" si="40"/>
        <v>0</v>
      </c>
      <c r="K213" s="89"/>
      <c r="L213" s="9"/>
      <c r="M213" s="90" t="s">
        <v>10</v>
      </c>
      <c r="N213" s="91" t="s">
        <v>30</v>
      </c>
      <c r="P213" s="92">
        <f t="shared" si="41"/>
        <v>0</v>
      </c>
      <c r="Q213" s="92">
        <v>0</v>
      </c>
      <c r="R213" s="92">
        <f t="shared" si="42"/>
        <v>0</v>
      </c>
      <c r="S213" s="92">
        <v>0</v>
      </c>
      <c r="T213" s="93">
        <f t="shared" si="43"/>
        <v>0</v>
      </c>
      <c r="AR213" s="94" t="s">
        <v>96</v>
      </c>
      <c r="AT213" s="94" t="s">
        <v>92</v>
      </c>
      <c r="AU213" s="94" t="s">
        <v>97</v>
      </c>
      <c r="AY213" s="1" t="s">
        <v>90</v>
      </c>
      <c r="BE213" s="95">
        <f t="shared" si="44"/>
        <v>0</v>
      </c>
      <c r="BF213" s="95">
        <f t="shared" si="45"/>
        <v>0</v>
      </c>
      <c r="BG213" s="95">
        <f t="shared" si="46"/>
        <v>0</v>
      </c>
      <c r="BH213" s="95">
        <f t="shared" si="47"/>
        <v>0</v>
      </c>
      <c r="BI213" s="95">
        <f t="shared" si="48"/>
        <v>0</v>
      </c>
      <c r="BJ213" s="1" t="s">
        <v>97</v>
      </c>
      <c r="BK213" s="95">
        <f t="shared" si="49"/>
        <v>0</v>
      </c>
      <c r="BL213" s="1" t="s">
        <v>96</v>
      </c>
      <c r="BM213" s="94" t="s">
        <v>370</v>
      </c>
    </row>
    <row r="214" spans="2:65" s="8" customFormat="1" ht="24.2" customHeight="1" x14ac:dyDescent="0.2">
      <c r="B214" s="81"/>
      <c r="C214" s="96" t="s">
        <v>371</v>
      </c>
      <c r="D214" s="96" t="s">
        <v>143</v>
      </c>
      <c r="E214" s="97" t="s">
        <v>372</v>
      </c>
      <c r="F214" s="98" t="s">
        <v>373</v>
      </c>
      <c r="G214" s="99" t="s">
        <v>150</v>
      </c>
      <c r="H214" s="100">
        <v>414.25</v>
      </c>
      <c r="I214" s="101"/>
      <c r="J214" s="102">
        <f t="shared" si="40"/>
        <v>0</v>
      </c>
      <c r="K214" s="103"/>
      <c r="L214" s="104"/>
      <c r="M214" s="105" t="s">
        <v>10</v>
      </c>
      <c r="N214" s="106" t="s">
        <v>30</v>
      </c>
      <c r="P214" s="92">
        <f t="shared" si="41"/>
        <v>0</v>
      </c>
      <c r="Q214" s="92">
        <v>1E-4</v>
      </c>
      <c r="R214" s="92">
        <f t="shared" si="42"/>
        <v>4.1425000000000003E-2</v>
      </c>
      <c r="S214" s="92">
        <v>0</v>
      </c>
      <c r="T214" s="93">
        <f t="shared" si="43"/>
        <v>0</v>
      </c>
      <c r="AR214" s="94" t="s">
        <v>121</v>
      </c>
      <c r="AT214" s="94" t="s">
        <v>143</v>
      </c>
      <c r="AU214" s="94" t="s">
        <v>97</v>
      </c>
      <c r="AY214" s="1" t="s">
        <v>90</v>
      </c>
      <c r="BE214" s="95">
        <f t="shared" si="44"/>
        <v>0</v>
      </c>
      <c r="BF214" s="95">
        <f t="shared" si="45"/>
        <v>0</v>
      </c>
      <c r="BG214" s="95">
        <f t="shared" si="46"/>
        <v>0</v>
      </c>
      <c r="BH214" s="95">
        <f t="shared" si="47"/>
        <v>0</v>
      </c>
      <c r="BI214" s="95">
        <f t="shared" si="48"/>
        <v>0</v>
      </c>
      <c r="BJ214" s="1" t="s">
        <v>97</v>
      </c>
      <c r="BK214" s="95">
        <f t="shared" si="49"/>
        <v>0</v>
      </c>
      <c r="BL214" s="1" t="s">
        <v>96</v>
      </c>
      <c r="BM214" s="94" t="s">
        <v>374</v>
      </c>
    </row>
    <row r="215" spans="2:65" s="8" customFormat="1" ht="14.45" customHeight="1" x14ac:dyDescent="0.2">
      <c r="B215" s="81"/>
      <c r="C215" s="82" t="s">
        <v>375</v>
      </c>
      <c r="D215" s="82" t="s">
        <v>92</v>
      </c>
      <c r="E215" s="83" t="s">
        <v>376</v>
      </c>
      <c r="F215" s="84" t="s">
        <v>377</v>
      </c>
      <c r="G215" s="85" t="s">
        <v>230</v>
      </c>
      <c r="H215" s="86">
        <v>362.07</v>
      </c>
      <c r="I215" s="87"/>
      <c r="J215" s="88">
        <f t="shared" si="40"/>
        <v>0</v>
      </c>
      <c r="K215" s="89"/>
      <c r="L215" s="9"/>
      <c r="M215" s="90" t="s">
        <v>10</v>
      </c>
      <c r="N215" s="91" t="s">
        <v>30</v>
      </c>
      <c r="P215" s="92">
        <f t="shared" si="41"/>
        <v>0</v>
      </c>
      <c r="Q215" s="92">
        <v>0</v>
      </c>
      <c r="R215" s="92">
        <f t="shared" si="42"/>
        <v>0</v>
      </c>
      <c r="S215" s="92">
        <v>0</v>
      </c>
      <c r="T215" s="93">
        <f t="shared" si="43"/>
        <v>0</v>
      </c>
      <c r="AR215" s="94" t="s">
        <v>96</v>
      </c>
      <c r="AT215" s="94" t="s">
        <v>92</v>
      </c>
      <c r="AU215" s="94" t="s">
        <v>97</v>
      </c>
      <c r="AY215" s="1" t="s">
        <v>90</v>
      </c>
      <c r="BE215" s="95">
        <f t="shared" si="44"/>
        <v>0</v>
      </c>
      <c r="BF215" s="95">
        <f t="shared" si="45"/>
        <v>0</v>
      </c>
      <c r="BG215" s="95">
        <f t="shared" si="46"/>
        <v>0</v>
      </c>
      <c r="BH215" s="95">
        <f t="shared" si="47"/>
        <v>0</v>
      </c>
      <c r="BI215" s="95">
        <f t="shared" si="48"/>
        <v>0</v>
      </c>
      <c r="BJ215" s="1" t="s">
        <v>97</v>
      </c>
      <c r="BK215" s="95">
        <f t="shared" si="49"/>
        <v>0</v>
      </c>
      <c r="BL215" s="1" t="s">
        <v>96</v>
      </c>
      <c r="BM215" s="94" t="s">
        <v>378</v>
      </c>
    </row>
    <row r="216" spans="2:65" s="8" customFormat="1" ht="24.2" customHeight="1" x14ac:dyDescent="0.2">
      <c r="B216" s="81"/>
      <c r="C216" s="96" t="s">
        <v>379</v>
      </c>
      <c r="D216" s="96" t="s">
        <v>143</v>
      </c>
      <c r="E216" s="97" t="s">
        <v>380</v>
      </c>
      <c r="F216" s="98" t="s">
        <v>381</v>
      </c>
      <c r="G216" s="99" t="s">
        <v>230</v>
      </c>
      <c r="H216" s="100">
        <v>369.31099999999998</v>
      </c>
      <c r="I216" s="101"/>
      <c r="J216" s="102">
        <f t="shared" si="40"/>
        <v>0</v>
      </c>
      <c r="K216" s="103"/>
      <c r="L216" s="104"/>
      <c r="M216" s="105" t="s">
        <v>10</v>
      </c>
      <c r="N216" s="106" t="s">
        <v>30</v>
      </c>
      <c r="P216" s="92">
        <f t="shared" si="41"/>
        <v>0</v>
      </c>
      <c r="Q216" s="92">
        <v>1.4999999999999999E-4</v>
      </c>
      <c r="R216" s="92">
        <f t="shared" si="42"/>
        <v>5.5396649999999992E-2</v>
      </c>
      <c r="S216" s="92">
        <v>0</v>
      </c>
      <c r="T216" s="93">
        <f t="shared" si="43"/>
        <v>0</v>
      </c>
      <c r="AR216" s="94" t="s">
        <v>121</v>
      </c>
      <c r="AT216" s="94" t="s">
        <v>143</v>
      </c>
      <c r="AU216" s="94" t="s">
        <v>97</v>
      </c>
      <c r="AY216" s="1" t="s">
        <v>90</v>
      </c>
      <c r="BE216" s="95">
        <f t="shared" si="44"/>
        <v>0</v>
      </c>
      <c r="BF216" s="95">
        <f t="shared" si="45"/>
        <v>0</v>
      </c>
      <c r="BG216" s="95">
        <f t="shared" si="46"/>
        <v>0</v>
      </c>
      <c r="BH216" s="95">
        <f t="shared" si="47"/>
        <v>0</v>
      </c>
      <c r="BI216" s="95">
        <f t="shared" si="48"/>
        <v>0</v>
      </c>
      <c r="BJ216" s="1" t="s">
        <v>97</v>
      </c>
      <c r="BK216" s="95">
        <f t="shared" si="49"/>
        <v>0</v>
      </c>
      <c r="BL216" s="1" t="s">
        <v>96</v>
      </c>
      <c r="BM216" s="94" t="s">
        <v>382</v>
      </c>
    </row>
    <row r="217" spans="2:65" s="68" customFormat="1" ht="22.9" customHeight="1" x14ac:dyDescent="0.2">
      <c r="B217" s="69"/>
      <c r="D217" s="70" t="s">
        <v>86</v>
      </c>
      <c r="E217" s="79" t="s">
        <v>125</v>
      </c>
      <c r="F217" s="79" t="s">
        <v>383</v>
      </c>
      <c r="I217" s="72"/>
      <c r="J217" s="80">
        <f>BK217</f>
        <v>0</v>
      </c>
      <c r="L217" s="69"/>
      <c r="M217" s="74"/>
      <c r="P217" s="75">
        <f>SUM(P218:P229)</f>
        <v>0</v>
      </c>
      <c r="R217" s="75">
        <f>SUM(R218:R229)</f>
        <v>49.744943170819987</v>
      </c>
      <c r="T217" s="76">
        <f>SUM(T218:T229)</f>
        <v>0</v>
      </c>
      <c r="AR217" s="70" t="s">
        <v>89</v>
      </c>
      <c r="AT217" s="77" t="s">
        <v>86</v>
      </c>
      <c r="AU217" s="77" t="s">
        <v>89</v>
      </c>
      <c r="AY217" s="70" t="s">
        <v>90</v>
      </c>
      <c r="BK217" s="78">
        <f>SUM(BK218:BK229)</f>
        <v>0</v>
      </c>
    </row>
    <row r="218" spans="2:65" s="8" customFormat="1" ht="24.2" customHeight="1" x14ac:dyDescent="0.2">
      <c r="B218" s="81"/>
      <c r="C218" s="82" t="s">
        <v>384</v>
      </c>
      <c r="D218" s="82" t="s">
        <v>92</v>
      </c>
      <c r="E218" s="83" t="s">
        <v>385</v>
      </c>
      <c r="F218" s="84" t="s">
        <v>386</v>
      </c>
      <c r="G218" s="85" t="s">
        <v>150</v>
      </c>
      <c r="H218" s="86">
        <v>414.25</v>
      </c>
      <c r="I218" s="87"/>
      <c r="J218" s="88">
        <f t="shared" ref="J218:J229" si="50">ROUND(I218*H218,2)</f>
        <v>0</v>
      </c>
      <c r="K218" s="89"/>
      <c r="L218" s="9"/>
      <c r="M218" s="90" t="s">
        <v>10</v>
      </c>
      <c r="N218" s="91" t="s">
        <v>30</v>
      </c>
      <c r="P218" s="92">
        <f t="shared" ref="P218:P229" si="51">O218*H218</f>
        <v>0</v>
      </c>
      <c r="Q218" s="92">
        <v>0</v>
      </c>
      <c r="R218" s="92">
        <f t="shared" ref="R218:R229" si="52">Q218*H218</f>
        <v>0</v>
      </c>
      <c r="S218" s="92">
        <v>0</v>
      </c>
      <c r="T218" s="93">
        <f t="shared" ref="T218:T229" si="53">S218*H218</f>
        <v>0</v>
      </c>
      <c r="AR218" s="94" t="s">
        <v>157</v>
      </c>
      <c r="AT218" s="94" t="s">
        <v>92</v>
      </c>
      <c r="AU218" s="94" t="s">
        <v>97</v>
      </c>
      <c r="AY218" s="1" t="s">
        <v>90</v>
      </c>
      <c r="BE218" s="95">
        <f t="shared" ref="BE218:BE229" si="54">IF(N218="základná",J218,0)</f>
        <v>0</v>
      </c>
      <c r="BF218" s="95">
        <f t="shared" ref="BF218:BF229" si="55">IF(N218="znížená",J218,0)</f>
        <v>0</v>
      </c>
      <c r="BG218" s="95">
        <f t="shared" ref="BG218:BG229" si="56">IF(N218="zákl. prenesená",J218,0)</f>
        <v>0</v>
      </c>
      <c r="BH218" s="95">
        <f t="shared" ref="BH218:BH229" si="57">IF(N218="zníž. prenesená",J218,0)</f>
        <v>0</v>
      </c>
      <c r="BI218" s="95">
        <f t="shared" ref="BI218:BI229" si="58">IF(N218="nulová",J218,0)</f>
        <v>0</v>
      </c>
      <c r="BJ218" s="1" t="s">
        <v>97</v>
      </c>
      <c r="BK218" s="95">
        <f t="shared" ref="BK218:BK229" si="59">ROUND(I218*H218,2)</f>
        <v>0</v>
      </c>
      <c r="BL218" s="1" t="s">
        <v>157</v>
      </c>
      <c r="BM218" s="94" t="s">
        <v>387</v>
      </c>
    </row>
    <row r="219" spans="2:65" s="8" customFormat="1" ht="24.2" customHeight="1" x14ac:dyDescent="0.2">
      <c r="B219" s="81"/>
      <c r="C219" s="82" t="s">
        <v>388</v>
      </c>
      <c r="D219" s="82" t="s">
        <v>92</v>
      </c>
      <c r="E219" s="83" t="s">
        <v>389</v>
      </c>
      <c r="F219" s="84" t="s">
        <v>390</v>
      </c>
      <c r="G219" s="85" t="s">
        <v>150</v>
      </c>
      <c r="H219" s="86">
        <v>625.15599999999995</v>
      </c>
      <c r="I219" s="87"/>
      <c r="J219" s="88">
        <f t="shared" si="50"/>
        <v>0</v>
      </c>
      <c r="K219" s="89"/>
      <c r="L219" s="9"/>
      <c r="M219" s="90" t="s">
        <v>10</v>
      </c>
      <c r="N219" s="91" t="s">
        <v>30</v>
      </c>
      <c r="P219" s="92">
        <f t="shared" si="51"/>
        <v>0</v>
      </c>
      <c r="Q219" s="92">
        <v>2.5710469999999999E-2</v>
      </c>
      <c r="R219" s="92">
        <f t="shared" si="52"/>
        <v>16.073054583319998</v>
      </c>
      <c r="S219" s="92">
        <v>0</v>
      </c>
      <c r="T219" s="93">
        <f t="shared" si="53"/>
        <v>0</v>
      </c>
      <c r="AR219" s="94" t="s">
        <v>96</v>
      </c>
      <c r="AT219" s="94" t="s">
        <v>92</v>
      </c>
      <c r="AU219" s="94" t="s">
        <v>97</v>
      </c>
      <c r="AY219" s="1" t="s">
        <v>90</v>
      </c>
      <c r="BE219" s="95">
        <f t="shared" si="54"/>
        <v>0</v>
      </c>
      <c r="BF219" s="95">
        <f t="shared" si="55"/>
        <v>0</v>
      </c>
      <c r="BG219" s="95">
        <f t="shared" si="56"/>
        <v>0</v>
      </c>
      <c r="BH219" s="95">
        <f t="shared" si="57"/>
        <v>0</v>
      </c>
      <c r="BI219" s="95">
        <f t="shared" si="58"/>
        <v>0</v>
      </c>
      <c r="BJ219" s="1" t="s">
        <v>97</v>
      </c>
      <c r="BK219" s="95">
        <f t="shared" si="59"/>
        <v>0</v>
      </c>
      <c r="BL219" s="1" t="s">
        <v>96</v>
      </c>
      <c r="BM219" s="94" t="s">
        <v>391</v>
      </c>
    </row>
    <row r="220" spans="2:65" s="8" customFormat="1" ht="37.9" customHeight="1" x14ac:dyDescent="0.2">
      <c r="B220" s="81"/>
      <c r="C220" s="82" t="s">
        <v>392</v>
      </c>
      <c r="D220" s="82" t="s">
        <v>92</v>
      </c>
      <c r="E220" s="83" t="s">
        <v>393</v>
      </c>
      <c r="F220" s="84" t="s">
        <v>394</v>
      </c>
      <c r="G220" s="85" t="s">
        <v>150</v>
      </c>
      <c r="H220" s="86">
        <v>1250.3119999999999</v>
      </c>
      <c r="I220" s="87"/>
      <c r="J220" s="88">
        <f t="shared" si="50"/>
        <v>0</v>
      </c>
      <c r="K220" s="89"/>
      <c r="L220" s="9"/>
      <c r="M220" s="90" t="s">
        <v>10</v>
      </c>
      <c r="N220" s="91" t="s">
        <v>30</v>
      </c>
      <c r="P220" s="92">
        <f t="shared" si="51"/>
        <v>0</v>
      </c>
      <c r="Q220" s="92">
        <v>0</v>
      </c>
      <c r="R220" s="92">
        <f t="shared" si="52"/>
        <v>0</v>
      </c>
      <c r="S220" s="92">
        <v>0</v>
      </c>
      <c r="T220" s="93">
        <f t="shared" si="53"/>
        <v>0</v>
      </c>
      <c r="AR220" s="94" t="s">
        <v>96</v>
      </c>
      <c r="AT220" s="94" t="s">
        <v>92</v>
      </c>
      <c r="AU220" s="94" t="s">
        <v>97</v>
      </c>
      <c r="AY220" s="1" t="s">
        <v>90</v>
      </c>
      <c r="BE220" s="95">
        <f t="shared" si="54"/>
        <v>0</v>
      </c>
      <c r="BF220" s="95">
        <f t="shared" si="55"/>
        <v>0</v>
      </c>
      <c r="BG220" s="95">
        <f t="shared" si="56"/>
        <v>0</v>
      </c>
      <c r="BH220" s="95">
        <f t="shared" si="57"/>
        <v>0</v>
      </c>
      <c r="BI220" s="95">
        <f t="shared" si="58"/>
        <v>0</v>
      </c>
      <c r="BJ220" s="1" t="s">
        <v>97</v>
      </c>
      <c r="BK220" s="95">
        <f t="shared" si="59"/>
        <v>0</v>
      </c>
      <c r="BL220" s="1" t="s">
        <v>96</v>
      </c>
      <c r="BM220" s="94" t="s">
        <v>395</v>
      </c>
    </row>
    <row r="221" spans="2:65" s="8" customFormat="1" ht="24.2" customHeight="1" x14ac:dyDescent="0.2">
      <c r="B221" s="81"/>
      <c r="C221" s="82" t="s">
        <v>396</v>
      </c>
      <c r="D221" s="82" t="s">
        <v>92</v>
      </c>
      <c r="E221" s="83" t="s">
        <v>397</v>
      </c>
      <c r="F221" s="84" t="s">
        <v>398</v>
      </c>
      <c r="G221" s="85" t="s">
        <v>150</v>
      </c>
      <c r="H221" s="86">
        <v>625.15599999999995</v>
      </c>
      <c r="I221" s="87"/>
      <c r="J221" s="88">
        <f t="shared" si="50"/>
        <v>0</v>
      </c>
      <c r="K221" s="89"/>
      <c r="L221" s="9"/>
      <c r="M221" s="90" t="s">
        <v>10</v>
      </c>
      <c r="N221" s="91" t="s">
        <v>30</v>
      </c>
      <c r="P221" s="92">
        <f t="shared" si="51"/>
        <v>0</v>
      </c>
      <c r="Q221" s="92">
        <v>2.571E-2</v>
      </c>
      <c r="R221" s="92">
        <f t="shared" si="52"/>
        <v>16.072760759999998</v>
      </c>
      <c r="S221" s="92">
        <v>0</v>
      </c>
      <c r="T221" s="93">
        <f t="shared" si="53"/>
        <v>0</v>
      </c>
      <c r="AR221" s="94" t="s">
        <v>96</v>
      </c>
      <c r="AT221" s="94" t="s">
        <v>92</v>
      </c>
      <c r="AU221" s="94" t="s">
        <v>97</v>
      </c>
      <c r="AY221" s="1" t="s">
        <v>90</v>
      </c>
      <c r="BE221" s="95">
        <f t="shared" si="54"/>
        <v>0</v>
      </c>
      <c r="BF221" s="95">
        <f t="shared" si="55"/>
        <v>0</v>
      </c>
      <c r="BG221" s="95">
        <f t="shared" si="56"/>
        <v>0</v>
      </c>
      <c r="BH221" s="95">
        <f t="shared" si="57"/>
        <v>0</v>
      </c>
      <c r="BI221" s="95">
        <f t="shared" si="58"/>
        <v>0</v>
      </c>
      <c r="BJ221" s="1" t="s">
        <v>97</v>
      </c>
      <c r="BK221" s="95">
        <f t="shared" si="59"/>
        <v>0</v>
      </c>
      <c r="BL221" s="1" t="s">
        <v>96</v>
      </c>
      <c r="BM221" s="94" t="s">
        <v>399</v>
      </c>
    </row>
    <row r="222" spans="2:65" s="8" customFormat="1" ht="24.2" customHeight="1" x14ac:dyDescent="0.2">
      <c r="B222" s="81"/>
      <c r="C222" s="82" t="s">
        <v>400</v>
      </c>
      <c r="D222" s="82" t="s">
        <v>92</v>
      </c>
      <c r="E222" s="83" t="s">
        <v>401</v>
      </c>
      <c r="F222" s="84" t="s">
        <v>402</v>
      </c>
      <c r="G222" s="85" t="s">
        <v>150</v>
      </c>
      <c r="H222" s="86">
        <v>414.25</v>
      </c>
      <c r="I222" s="87"/>
      <c r="J222" s="88">
        <f t="shared" si="50"/>
        <v>0</v>
      </c>
      <c r="K222" s="89"/>
      <c r="L222" s="9"/>
      <c r="M222" s="90" t="s">
        <v>10</v>
      </c>
      <c r="N222" s="91" t="s">
        <v>30</v>
      </c>
      <c r="P222" s="92">
        <f t="shared" si="51"/>
        <v>0</v>
      </c>
      <c r="Q222" s="92">
        <v>4.2198630000000001E-2</v>
      </c>
      <c r="R222" s="92">
        <f t="shared" si="52"/>
        <v>17.4807824775</v>
      </c>
      <c r="S222" s="92">
        <v>0</v>
      </c>
      <c r="T222" s="93">
        <f t="shared" si="53"/>
        <v>0</v>
      </c>
      <c r="AR222" s="94" t="s">
        <v>96</v>
      </c>
      <c r="AT222" s="94" t="s">
        <v>92</v>
      </c>
      <c r="AU222" s="94" t="s">
        <v>97</v>
      </c>
      <c r="AY222" s="1" t="s">
        <v>90</v>
      </c>
      <c r="BE222" s="95">
        <f t="shared" si="54"/>
        <v>0</v>
      </c>
      <c r="BF222" s="95">
        <f t="shared" si="55"/>
        <v>0</v>
      </c>
      <c r="BG222" s="95">
        <f t="shared" si="56"/>
        <v>0</v>
      </c>
      <c r="BH222" s="95">
        <f t="shared" si="57"/>
        <v>0</v>
      </c>
      <c r="BI222" s="95">
        <f t="shared" si="58"/>
        <v>0</v>
      </c>
      <c r="BJ222" s="1" t="s">
        <v>97</v>
      </c>
      <c r="BK222" s="95">
        <f t="shared" si="59"/>
        <v>0</v>
      </c>
      <c r="BL222" s="1" t="s">
        <v>96</v>
      </c>
      <c r="BM222" s="94" t="s">
        <v>403</v>
      </c>
    </row>
    <row r="223" spans="2:65" s="8" customFormat="1" ht="24.2" customHeight="1" x14ac:dyDescent="0.2">
      <c r="B223" s="81"/>
      <c r="C223" s="82" t="s">
        <v>404</v>
      </c>
      <c r="D223" s="82" t="s">
        <v>92</v>
      </c>
      <c r="E223" s="83" t="s">
        <v>405</v>
      </c>
      <c r="F223" s="84" t="s">
        <v>406</v>
      </c>
      <c r="G223" s="85" t="s">
        <v>150</v>
      </c>
      <c r="H223" s="86">
        <v>414.25</v>
      </c>
      <c r="I223" s="87"/>
      <c r="J223" s="88">
        <f t="shared" si="50"/>
        <v>0</v>
      </c>
      <c r="K223" s="89"/>
      <c r="L223" s="9"/>
      <c r="M223" s="90" t="s">
        <v>10</v>
      </c>
      <c r="N223" s="91" t="s">
        <v>30</v>
      </c>
      <c r="P223" s="92">
        <f t="shared" si="51"/>
        <v>0</v>
      </c>
      <c r="Q223" s="92">
        <v>0</v>
      </c>
      <c r="R223" s="92">
        <f t="shared" si="52"/>
        <v>0</v>
      </c>
      <c r="S223" s="92">
        <v>0</v>
      </c>
      <c r="T223" s="93">
        <f t="shared" si="53"/>
        <v>0</v>
      </c>
      <c r="AR223" s="94" t="s">
        <v>96</v>
      </c>
      <c r="AT223" s="94" t="s">
        <v>92</v>
      </c>
      <c r="AU223" s="94" t="s">
        <v>97</v>
      </c>
      <c r="AY223" s="1" t="s">
        <v>90</v>
      </c>
      <c r="BE223" s="95">
        <f t="shared" si="54"/>
        <v>0</v>
      </c>
      <c r="BF223" s="95">
        <f t="shared" si="55"/>
        <v>0</v>
      </c>
      <c r="BG223" s="95">
        <f t="shared" si="56"/>
        <v>0</v>
      </c>
      <c r="BH223" s="95">
        <f t="shared" si="57"/>
        <v>0</v>
      </c>
      <c r="BI223" s="95">
        <f t="shared" si="58"/>
        <v>0</v>
      </c>
      <c r="BJ223" s="1" t="s">
        <v>97</v>
      </c>
      <c r="BK223" s="95">
        <f t="shared" si="59"/>
        <v>0</v>
      </c>
      <c r="BL223" s="1" t="s">
        <v>96</v>
      </c>
      <c r="BM223" s="94" t="s">
        <v>407</v>
      </c>
    </row>
    <row r="224" spans="2:65" s="8" customFormat="1" ht="24.2" customHeight="1" x14ac:dyDescent="0.2">
      <c r="B224" s="81"/>
      <c r="C224" s="82" t="s">
        <v>408</v>
      </c>
      <c r="D224" s="82" t="s">
        <v>92</v>
      </c>
      <c r="E224" s="83" t="s">
        <v>409</v>
      </c>
      <c r="F224" s="84" t="s">
        <v>410</v>
      </c>
      <c r="G224" s="85" t="s">
        <v>205</v>
      </c>
      <c r="H224" s="86">
        <v>2</v>
      </c>
      <c r="I224" s="87"/>
      <c r="J224" s="88">
        <f t="shared" si="50"/>
        <v>0</v>
      </c>
      <c r="K224" s="89"/>
      <c r="L224" s="9"/>
      <c r="M224" s="90" t="s">
        <v>10</v>
      </c>
      <c r="N224" s="91" t="s">
        <v>30</v>
      </c>
      <c r="P224" s="92">
        <f t="shared" si="51"/>
        <v>0</v>
      </c>
      <c r="Q224" s="92">
        <v>2.5700000000000001E-2</v>
      </c>
      <c r="R224" s="92">
        <f t="shared" si="52"/>
        <v>5.1400000000000001E-2</v>
      </c>
      <c r="S224" s="92">
        <v>0</v>
      </c>
      <c r="T224" s="93">
        <f t="shared" si="53"/>
        <v>0</v>
      </c>
      <c r="AR224" s="94" t="s">
        <v>96</v>
      </c>
      <c r="AT224" s="94" t="s">
        <v>92</v>
      </c>
      <c r="AU224" s="94" t="s">
        <v>97</v>
      </c>
      <c r="AY224" s="1" t="s">
        <v>90</v>
      </c>
      <c r="BE224" s="95">
        <f t="shared" si="54"/>
        <v>0</v>
      </c>
      <c r="BF224" s="95">
        <f t="shared" si="55"/>
        <v>0</v>
      </c>
      <c r="BG224" s="95">
        <f t="shared" si="56"/>
        <v>0</v>
      </c>
      <c r="BH224" s="95">
        <f t="shared" si="57"/>
        <v>0</v>
      </c>
      <c r="BI224" s="95">
        <f t="shared" si="58"/>
        <v>0</v>
      </c>
      <c r="BJ224" s="1" t="s">
        <v>97</v>
      </c>
      <c r="BK224" s="95">
        <f t="shared" si="59"/>
        <v>0</v>
      </c>
      <c r="BL224" s="1" t="s">
        <v>96</v>
      </c>
      <c r="BM224" s="94" t="s">
        <v>411</v>
      </c>
    </row>
    <row r="225" spans="2:65" s="8" customFormat="1" ht="37.9" customHeight="1" x14ac:dyDescent="0.2">
      <c r="B225" s="81"/>
      <c r="C225" s="96" t="s">
        <v>412</v>
      </c>
      <c r="D225" s="96" t="s">
        <v>143</v>
      </c>
      <c r="E225" s="97" t="s">
        <v>413</v>
      </c>
      <c r="F225" s="98" t="s">
        <v>414</v>
      </c>
      <c r="G225" s="99" t="s">
        <v>150</v>
      </c>
      <c r="H225" s="100">
        <v>0.8</v>
      </c>
      <c r="I225" s="101"/>
      <c r="J225" s="102">
        <f t="shared" si="50"/>
        <v>0</v>
      </c>
      <c r="K225" s="103"/>
      <c r="L225" s="104"/>
      <c r="M225" s="105" t="s">
        <v>10</v>
      </c>
      <c r="N225" s="106" t="s">
        <v>30</v>
      </c>
      <c r="P225" s="92">
        <f t="shared" si="51"/>
        <v>0</v>
      </c>
      <c r="Q225" s="92">
        <v>1.6E-2</v>
      </c>
      <c r="R225" s="92">
        <f t="shared" si="52"/>
        <v>1.2800000000000001E-2</v>
      </c>
      <c r="S225" s="92">
        <v>0</v>
      </c>
      <c r="T225" s="93">
        <f t="shared" si="53"/>
        <v>0</v>
      </c>
      <c r="AR225" s="94" t="s">
        <v>121</v>
      </c>
      <c r="AT225" s="94" t="s">
        <v>143</v>
      </c>
      <c r="AU225" s="94" t="s">
        <v>97</v>
      </c>
      <c r="AY225" s="1" t="s">
        <v>90</v>
      </c>
      <c r="BE225" s="95">
        <f t="shared" si="54"/>
        <v>0</v>
      </c>
      <c r="BF225" s="95">
        <f t="shared" si="55"/>
        <v>0</v>
      </c>
      <c r="BG225" s="95">
        <f t="shared" si="56"/>
        <v>0</v>
      </c>
      <c r="BH225" s="95">
        <f t="shared" si="57"/>
        <v>0</v>
      </c>
      <c r="BI225" s="95">
        <f t="shared" si="58"/>
        <v>0</v>
      </c>
      <c r="BJ225" s="1" t="s">
        <v>97</v>
      </c>
      <c r="BK225" s="95">
        <f t="shared" si="59"/>
        <v>0</v>
      </c>
      <c r="BL225" s="1" t="s">
        <v>96</v>
      </c>
      <c r="BM225" s="94" t="s">
        <v>415</v>
      </c>
    </row>
    <row r="226" spans="2:65" s="8" customFormat="1" ht="14.45" customHeight="1" x14ac:dyDescent="0.2">
      <c r="B226" s="81"/>
      <c r="C226" s="82" t="s">
        <v>416</v>
      </c>
      <c r="D226" s="82" t="s">
        <v>92</v>
      </c>
      <c r="E226" s="83" t="s">
        <v>417</v>
      </c>
      <c r="F226" s="84" t="s">
        <v>418</v>
      </c>
      <c r="G226" s="85" t="s">
        <v>230</v>
      </c>
      <c r="H226" s="86">
        <v>85.34</v>
      </c>
      <c r="I226" s="87"/>
      <c r="J226" s="88">
        <f t="shared" si="50"/>
        <v>0</v>
      </c>
      <c r="K226" s="89"/>
      <c r="L226" s="9"/>
      <c r="M226" s="90" t="s">
        <v>10</v>
      </c>
      <c r="N226" s="91" t="s">
        <v>30</v>
      </c>
      <c r="P226" s="92">
        <f t="shared" si="51"/>
        <v>0</v>
      </c>
      <c r="Q226" s="92">
        <v>4.2000000000000002E-4</v>
      </c>
      <c r="R226" s="92">
        <f t="shared" si="52"/>
        <v>3.5842800000000001E-2</v>
      </c>
      <c r="S226" s="92">
        <v>0</v>
      </c>
      <c r="T226" s="93">
        <f t="shared" si="53"/>
        <v>0</v>
      </c>
      <c r="AR226" s="94" t="s">
        <v>96</v>
      </c>
      <c r="AT226" s="94" t="s">
        <v>92</v>
      </c>
      <c r="AU226" s="94" t="s">
        <v>97</v>
      </c>
      <c r="AY226" s="1" t="s">
        <v>90</v>
      </c>
      <c r="BE226" s="95">
        <f t="shared" si="54"/>
        <v>0</v>
      </c>
      <c r="BF226" s="95">
        <f t="shared" si="55"/>
        <v>0</v>
      </c>
      <c r="BG226" s="95">
        <f t="shared" si="56"/>
        <v>0</v>
      </c>
      <c r="BH226" s="95">
        <f t="shared" si="57"/>
        <v>0</v>
      </c>
      <c r="BI226" s="95">
        <f t="shared" si="58"/>
        <v>0</v>
      </c>
      <c r="BJ226" s="1" t="s">
        <v>97</v>
      </c>
      <c r="BK226" s="95">
        <f t="shared" si="59"/>
        <v>0</v>
      </c>
      <c r="BL226" s="1" t="s">
        <v>96</v>
      </c>
      <c r="BM226" s="94" t="s">
        <v>419</v>
      </c>
    </row>
    <row r="227" spans="2:65" s="8" customFormat="1" ht="14.45" customHeight="1" x14ac:dyDescent="0.2">
      <c r="B227" s="81"/>
      <c r="C227" s="82" t="s">
        <v>420</v>
      </c>
      <c r="D227" s="82" t="s">
        <v>92</v>
      </c>
      <c r="E227" s="83" t="s">
        <v>421</v>
      </c>
      <c r="F227" s="84" t="s">
        <v>422</v>
      </c>
      <c r="G227" s="85" t="s">
        <v>230</v>
      </c>
      <c r="H227" s="86">
        <v>55.7</v>
      </c>
      <c r="I227" s="87"/>
      <c r="J227" s="88">
        <f t="shared" si="50"/>
        <v>0</v>
      </c>
      <c r="K227" s="89"/>
      <c r="L227" s="9"/>
      <c r="M227" s="90" t="s">
        <v>10</v>
      </c>
      <c r="N227" s="91" t="s">
        <v>30</v>
      </c>
      <c r="P227" s="92">
        <f t="shared" si="51"/>
        <v>0</v>
      </c>
      <c r="Q227" s="92">
        <v>2.31E-4</v>
      </c>
      <c r="R227" s="92">
        <f t="shared" si="52"/>
        <v>1.2866700000000002E-2</v>
      </c>
      <c r="S227" s="92">
        <v>0</v>
      </c>
      <c r="T227" s="93">
        <f t="shared" si="53"/>
        <v>0</v>
      </c>
      <c r="AR227" s="94" t="s">
        <v>96</v>
      </c>
      <c r="AT227" s="94" t="s">
        <v>92</v>
      </c>
      <c r="AU227" s="94" t="s">
        <v>97</v>
      </c>
      <c r="AY227" s="1" t="s">
        <v>90</v>
      </c>
      <c r="BE227" s="95">
        <f t="shared" si="54"/>
        <v>0</v>
      </c>
      <c r="BF227" s="95">
        <f t="shared" si="55"/>
        <v>0</v>
      </c>
      <c r="BG227" s="95">
        <f t="shared" si="56"/>
        <v>0</v>
      </c>
      <c r="BH227" s="95">
        <f t="shared" si="57"/>
        <v>0</v>
      </c>
      <c r="BI227" s="95">
        <f t="shared" si="58"/>
        <v>0</v>
      </c>
      <c r="BJ227" s="1" t="s">
        <v>97</v>
      </c>
      <c r="BK227" s="95">
        <f t="shared" si="59"/>
        <v>0</v>
      </c>
      <c r="BL227" s="1" t="s">
        <v>96</v>
      </c>
      <c r="BM227" s="94" t="s">
        <v>423</v>
      </c>
    </row>
    <row r="228" spans="2:65" s="8" customFormat="1" ht="14.45" customHeight="1" x14ac:dyDescent="0.2">
      <c r="B228" s="81"/>
      <c r="C228" s="82" t="s">
        <v>424</v>
      </c>
      <c r="D228" s="82" t="s">
        <v>92</v>
      </c>
      <c r="E228" s="83" t="s">
        <v>425</v>
      </c>
      <c r="F228" s="84" t="s">
        <v>426</v>
      </c>
      <c r="G228" s="85" t="s">
        <v>230</v>
      </c>
      <c r="H228" s="86">
        <v>42.6</v>
      </c>
      <c r="I228" s="87"/>
      <c r="J228" s="88">
        <f t="shared" si="50"/>
        <v>0</v>
      </c>
      <c r="K228" s="89"/>
      <c r="L228" s="9"/>
      <c r="M228" s="90" t="s">
        <v>10</v>
      </c>
      <c r="N228" s="91" t="s">
        <v>30</v>
      </c>
      <c r="P228" s="92">
        <f t="shared" si="51"/>
        <v>0</v>
      </c>
      <c r="Q228" s="92">
        <v>3.15E-5</v>
      </c>
      <c r="R228" s="92">
        <f t="shared" si="52"/>
        <v>1.3419E-3</v>
      </c>
      <c r="S228" s="92">
        <v>0</v>
      </c>
      <c r="T228" s="93">
        <f t="shared" si="53"/>
        <v>0</v>
      </c>
      <c r="AR228" s="94" t="s">
        <v>96</v>
      </c>
      <c r="AT228" s="94" t="s">
        <v>92</v>
      </c>
      <c r="AU228" s="94" t="s">
        <v>97</v>
      </c>
      <c r="AY228" s="1" t="s">
        <v>90</v>
      </c>
      <c r="BE228" s="95">
        <f t="shared" si="54"/>
        <v>0</v>
      </c>
      <c r="BF228" s="95">
        <f t="shared" si="55"/>
        <v>0</v>
      </c>
      <c r="BG228" s="95">
        <f t="shared" si="56"/>
        <v>0</v>
      </c>
      <c r="BH228" s="95">
        <f t="shared" si="57"/>
        <v>0</v>
      </c>
      <c r="BI228" s="95">
        <f t="shared" si="58"/>
        <v>0</v>
      </c>
      <c r="BJ228" s="1" t="s">
        <v>97</v>
      </c>
      <c r="BK228" s="95">
        <f t="shared" si="59"/>
        <v>0</v>
      </c>
      <c r="BL228" s="1" t="s">
        <v>96</v>
      </c>
      <c r="BM228" s="94" t="s">
        <v>427</v>
      </c>
    </row>
    <row r="229" spans="2:65" s="8" customFormat="1" ht="14.45" customHeight="1" x14ac:dyDescent="0.2">
      <c r="B229" s="81"/>
      <c r="C229" s="82" t="s">
        <v>428</v>
      </c>
      <c r="D229" s="82" t="s">
        <v>92</v>
      </c>
      <c r="E229" s="83" t="s">
        <v>429</v>
      </c>
      <c r="F229" s="84" t="s">
        <v>430</v>
      </c>
      <c r="G229" s="85" t="s">
        <v>230</v>
      </c>
      <c r="H229" s="86">
        <v>55.7</v>
      </c>
      <c r="I229" s="87"/>
      <c r="J229" s="88">
        <f t="shared" si="50"/>
        <v>0</v>
      </c>
      <c r="K229" s="89"/>
      <c r="L229" s="9"/>
      <c r="M229" s="90" t="s">
        <v>10</v>
      </c>
      <c r="N229" s="91" t="s">
        <v>30</v>
      </c>
      <c r="P229" s="92">
        <f t="shared" si="51"/>
        <v>0</v>
      </c>
      <c r="Q229" s="92">
        <v>7.3499999999999998E-5</v>
      </c>
      <c r="R229" s="92">
        <f t="shared" si="52"/>
        <v>4.0939499999999998E-3</v>
      </c>
      <c r="S229" s="92">
        <v>0</v>
      </c>
      <c r="T229" s="93">
        <f t="shared" si="53"/>
        <v>0</v>
      </c>
      <c r="AR229" s="94" t="s">
        <v>96</v>
      </c>
      <c r="AT229" s="94" t="s">
        <v>92</v>
      </c>
      <c r="AU229" s="94" t="s">
        <v>97</v>
      </c>
      <c r="AY229" s="1" t="s">
        <v>90</v>
      </c>
      <c r="BE229" s="95">
        <f t="shared" si="54"/>
        <v>0</v>
      </c>
      <c r="BF229" s="95">
        <f t="shared" si="55"/>
        <v>0</v>
      </c>
      <c r="BG229" s="95">
        <f t="shared" si="56"/>
        <v>0</v>
      </c>
      <c r="BH229" s="95">
        <f t="shared" si="57"/>
        <v>0</v>
      </c>
      <c r="BI229" s="95">
        <f t="shared" si="58"/>
        <v>0</v>
      </c>
      <c r="BJ229" s="1" t="s">
        <v>97</v>
      </c>
      <c r="BK229" s="95">
        <f t="shared" si="59"/>
        <v>0</v>
      </c>
      <c r="BL229" s="1" t="s">
        <v>96</v>
      </c>
      <c r="BM229" s="94" t="s">
        <v>431</v>
      </c>
    </row>
    <row r="230" spans="2:65" s="68" customFormat="1" ht="22.9" customHeight="1" x14ac:dyDescent="0.2">
      <c r="B230" s="69"/>
      <c r="D230" s="70" t="s">
        <v>86</v>
      </c>
      <c r="E230" s="79" t="s">
        <v>432</v>
      </c>
      <c r="F230" s="79" t="s">
        <v>433</v>
      </c>
      <c r="I230" s="72"/>
      <c r="J230" s="80">
        <f>BK230</f>
        <v>0</v>
      </c>
      <c r="L230" s="69"/>
      <c r="M230" s="74"/>
      <c r="P230" s="75">
        <f>P231</f>
        <v>0</v>
      </c>
      <c r="R230" s="75">
        <f>R231</f>
        <v>0</v>
      </c>
      <c r="T230" s="76">
        <f>T231</f>
        <v>0</v>
      </c>
      <c r="AR230" s="70" t="s">
        <v>89</v>
      </c>
      <c r="AT230" s="77" t="s">
        <v>86</v>
      </c>
      <c r="AU230" s="77" t="s">
        <v>89</v>
      </c>
      <c r="AY230" s="70" t="s">
        <v>90</v>
      </c>
      <c r="BK230" s="78">
        <f>BK231</f>
        <v>0</v>
      </c>
    </row>
    <row r="231" spans="2:65" s="8" customFormat="1" ht="24.2" customHeight="1" x14ac:dyDescent="0.2">
      <c r="B231" s="81"/>
      <c r="C231" s="82" t="s">
        <v>434</v>
      </c>
      <c r="D231" s="82" t="s">
        <v>92</v>
      </c>
      <c r="E231" s="83" t="s">
        <v>435</v>
      </c>
      <c r="F231" s="84" t="s">
        <v>436</v>
      </c>
      <c r="G231" s="85" t="s">
        <v>136</v>
      </c>
      <c r="H231" s="86">
        <v>735.27200000000005</v>
      </c>
      <c r="I231" s="87"/>
      <c r="J231" s="88">
        <f>ROUND(I231*H231,2)</f>
        <v>0</v>
      </c>
      <c r="K231" s="89"/>
      <c r="L231" s="9"/>
      <c r="M231" s="90" t="s">
        <v>10</v>
      </c>
      <c r="N231" s="91" t="s">
        <v>30</v>
      </c>
      <c r="P231" s="92">
        <f>O231*H231</f>
        <v>0</v>
      </c>
      <c r="Q231" s="92">
        <v>0</v>
      </c>
      <c r="R231" s="92">
        <f>Q231*H231</f>
        <v>0</v>
      </c>
      <c r="S231" s="92">
        <v>0</v>
      </c>
      <c r="T231" s="93">
        <f>S231*H231</f>
        <v>0</v>
      </c>
      <c r="AR231" s="94" t="s">
        <v>96</v>
      </c>
      <c r="AT231" s="94" t="s">
        <v>92</v>
      </c>
      <c r="AU231" s="94" t="s">
        <v>97</v>
      </c>
      <c r="AY231" s="1" t="s">
        <v>90</v>
      </c>
      <c r="BE231" s="95">
        <f>IF(N231="základná",J231,0)</f>
        <v>0</v>
      </c>
      <c r="BF231" s="95">
        <f>IF(N231="znížená",J231,0)</f>
        <v>0</v>
      </c>
      <c r="BG231" s="95">
        <f>IF(N231="zákl. prenesená",J231,0)</f>
        <v>0</v>
      </c>
      <c r="BH231" s="95">
        <f>IF(N231="zníž. prenesená",J231,0)</f>
        <v>0</v>
      </c>
      <c r="BI231" s="95">
        <f>IF(N231="nulová",J231,0)</f>
        <v>0</v>
      </c>
      <c r="BJ231" s="1" t="s">
        <v>97</v>
      </c>
      <c r="BK231" s="95">
        <f>ROUND(I231*H231,2)</f>
        <v>0</v>
      </c>
      <c r="BL231" s="1" t="s">
        <v>96</v>
      </c>
      <c r="BM231" s="94" t="s">
        <v>437</v>
      </c>
    </row>
    <row r="232" spans="2:65" s="68" customFormat="1" ht="25.9" customHeight="1" x14ac:dyDescent="0.2">
      <c r="B232" s="69"/>
      <c r="D232" s="70" t="s">
        <v>86</v>
      </c>
      <c r="E232" s="71" t="s">
        <v>438</v>
      </c>
      <c r="F232" s="71" t="s">
        <v>439</v>
      </c>
      <c r="I232" s="72"/>
      <c r="J232" s="73">
        <f>BK232</f>
        <v>0</v>
      </c>
      <c r="L232" s="69"/>
      <c r="M232" s="74"/>
      <c r="P232" s="75">
        <f>SUM(P233:P249)</f>
        <v>0</v>
      </c>
      <c r="R232" s="75">
        <f>SUM(R233:R249)</f>
        <v>0.31652159999999996</v>
      </c>
      <c r="T232" s="76">
        <f>SUM(T233:T249)</f>
        <v>0</v>
      </c>
      <c r="AR232" s="70" t="s">
        <v>97</v>
      </c>
      <c r="AT232" s="77" t="s">
        <v>86</v>
      </c>
      <c r="AU232" s="77" t="s">
        <v>2</v>
      </c>
      <c r="AY232" s="70" t="s">
        <v>90</v>
      </c>
      <c r="BK232" s="78">
        <f>SUM(BK233:BK249)</f>
        <v>0</v>
      </c>
    </row>
    <row r="233" spans="2:65" s="8" customFormat="1" ht="24.2" customHeight="1" x14ac:dyDescent="0.2">
      <c r="B233" s="81"/>
      <c r="C233" s="82" t="s">
        <v>440</v>
      </c>
      <c r="D233" s="82" t="s">
        <v>92</v>
      </c>
      <c r="E233" s="83" t="s">
        <v>441</v>
      </c>
      <c r="F233" s="84" t="s">
        <v>442</v>
      </c>
      <c r="G233" s="85" t="s">
        <v>205</v>
      </c>
      <c r="H233" s="86">
        <v>1</v>
      </c>
      <c r="I233" s="87"/>
      <c r="J233" s="88">
        <f t="shared" ref="J233:J249" si="60">ROUND(I233*H233,2)</f>
        <v>0</v>
      </c>
      <c r="K233" s="89"/>
      <c r="L233" s="9"/>
      <c r="M233" s="90" t="s">
        <v>10</v>
      </c>
      <c r="N233" s="91" t="s">
        <v>30</v>
      </c>
      <c r="P233" s="92">
        <f t="shared" ref="P233:P249" si="61">O233*H233</f>
        <v>0</v>
      </c>
      <c r="Q233" s="92">
        <v>0</v>
      </c>
      <c r="R233" s="92">
        <f t="shared" ref="R233:R249" si="62">Q233*H233</f>
        <v>0</v>
      </c>
      <c r="S233" s="92">
        <v>0</v>
      </c>
      <c r="T233" s="93">
        <f t="shared" ref="T233:T249" si="63">S233*H233</f>
        <v>0</v>
      </c>
      <c r="AR233" s="94" t="s">
        <v>355</v>
      </c>
      <c r="AT233" s="94" t="s">
        <v>92</v>
      </c>
      <c r="AU233" s="94" t="s">
        <v>89</v>
      </c>
      <c r="AY233" s="1" t="s">
        <v>90</v>
      </c>
      <c r="BE233" s="95">
        <f t="shared" ref="BE233:BE249" si="64">IF(N233="základná",J233,0)</f>
        <v>0</v>
      </c>
      <c r="BF233" s="95">
        <f t="shared" ref="BF233:BF249" si="65">IF(N233="znížená",J233,0)</f>
        <v>0</v>
      </c>
      <c r="BG233" s="95">
        <f t="shared" ref="BG233:BG249" si="66">IF(N233="zákl. prenesená",J233,0)</f>
        <v>0</v>
      </c>
      <c r="BH233" s="95">
        <f t="shared" ref="BH233:BH249" si="67">IF(N233="zníž. prenesená",J233,0)</f>
        <v>0</v>
      </c>
      <c r="BI233" s="95">
        <f t="shared" ref="BI233:BI249" si="68">IF(N233="nulová",J233,0)</f>
        <v>0</v>
      </c>
      <c r="BJ233" s="1" t="s">
        <v>97</v>
      </c>
      <c r="BK233" s="95">
        <f t="shared" ref="BK233:BK249" si="69">ROUND(I233*H233,2)</f>
        <v>0</v>
      </c>
      <c r="BL233" s="1" t="s">
        <v>355</v>
      </c>
      <c r="BM233" s="94" t="s">
        <v>443</v>
      </c>
    </row>
    <row r="234" spans="2:65" s="8" customFormat="1" ht="14.45" customHeight="1" x14ac:dyDescent="0.2">
      <c r="B234" s="81"/>
      <c r="C234" s="82" t="s">
        <v>444</v>
      </c>
      <c r="D234" s="82" t="s">
        <v>92</v>
      </c>
      <c r="E234" s="83" t="s">
        <v>445</v>
      </c>
      <c r="F234" s="84" t="s">
        <v>446</v>
      </c>
      <c r="G234" s="85" t="s">
        <v>205</v>
      </c>
      <c r="H234" s="86">
        <v>1</v>
      </c>
      <c r="I234" s="87"/>
      <c r="J234" s="88">
        <f t="shared" si="60"/>
        <v>0</v>
      </c>
      <c r="K234" s="89"/>
      <c r="L234" s="9"/>
      <c r="M234" s="90" t="s">
        <v>10</v>
      </c>
      <c r="N234" s="91" t="s">
        <v>30</v>
      </c>
      <c r="P234" s="92">
        <f t="shared" si="61"/>
        <v>0</v>
      </c>
      <c r="Q234" s="92">
        <v>0</v>
      </c>
      <c r="R234" s="92">
        <f t="shared" si="62"/>
        <v>0</v>
      </c>
      <c r="S234" s="92">
        <v>0</v>
      </c>
      <c r="T234" s="93">
        <f t="shared" si="63"/>
        <v>0</v>
      </c>
      <c r="AR234" s="94" t="s">
        <v>355</v>
      </c>
      <c r="AT234" s="94" t="s">
        <v>92</v>
      </c>
      <c r="AU234" s="94" t="s">
        <v>89</v>
      </c>
      <c r="AY234" s="1" t="s">
        <v>90</v>
      </c>
      <c r="BE234" s="95">
        <f t="shared" si="64"/>
        <v>0</v>
      </c>
      <c r="BF234" s="95">
        <f t="shared" si="65"/>
        <v>0</v>
      </c>
      <c r="BG234" s="95">
        <f t="shared" si="66"/>
        <v>0</v>
      </c>
      <c r="BH234" s="95">
        <f t="shared" si="67"/>
        <v>0</v>
      </c>
      <c r="BI234" s="95">
        <f t="shared" si="68"/>
        <v>0</v>
      </c>
      <c r="BJ234" s="1" t="s">
        <v>97</v>
      </c>
      <c r="BK234" s="95">
        <f t="shared" si="69"/>
        <v>0</v>
      </c>
      <c r="BL234" s="1" t="s">
        <v>355</v>
      </c>
      <c r="BM234" s="94" t="s">
        <v>447</v>
      </c>
    </row>
    <row r="235" spans="2:65" s="8" customFormat="1" ht="24.2" customHeight="1" x14ac:dyDescent="0.2">
      <c r="B235" s="81"/>
      <c r="C235" s="82" t="s">
        <v>448</v>
      </c>
      <c r="D235" s="82" t="s">
        <v>92</v>
      </c>
      <c r="E235" s="83" t="s">
        <v>449</v>
      </c>
      <c r="F235" s="84" t="s">
        <v>450</v>
      </c>
      <c r="G235" s="85" t="s">
        <v>205</v>
      </c>
      <c r="H235" s="86">
        <v>2</v>
      </c>
      <c r="I235" s="87"/>
      <c r="J235" s="88">
        <f t="shared" si="60"/>
        <v>0</v>
      </c>
      <c r="K235" s="89"/>
      <c r="L235" s="9"/>
      <c r="M235" s="90" t="s">
        <v>10</v>
      </c>
      <c r="N235" s="91" t="s">
        <v>30</v>
      </c>
      <c r="P235" s="92">
        <f t="shared" si="61"/>
        <v>0</v>
      </c>
      <c r="Q235" s="92">
        <v>5.0000000000000002E-5</v>
      </c>
      <c r="R235" s="92">
        <f t="shared" si="62"/>
        <v>1E-4</v>
      </c>
      <c r="S235" s="92">
        <v>0</v>
      </c>
      <c r="T235" s="93">
        <f t="shared" si="63"/>
        <v>0</v>
      </c>
      <c r="AR235" s="94" t="s">
        <v>157</v>
      </c>
      <c r="AT235" s="94" t="s">
        <v>92</v>
      </c>
      <c r="AU235" s="94" t="s">
        <v>89</v>
      </c>
      <c r="AY235" s="1" t="s">
        <v>90</v>
      </c>
      <c r="BE235" s="95">
        <f t="shared" si="64"/>
        <v>0</v>
      </c>
      <c r="BF235" s="95">
        <f t="shared" si="65"/>
        <v>0</v>
      </c>
      <c r="BG235" s="95">
        <f t="shared" si="66"/>
        <v>0</v>
      </c>
      <c r="BH235" s="95">
        <f t="shared" si="67"/>
        <v>0</v>
      </c>
      <c r="BI235" s="95">
        <f t="shared" si="68"/>
        <v>0</v>
      </c>
      <c r="BJ235" s="1" t="s">
        <v>97</v>
      </c>
      <c r="BK235" s="95">
        <f t="shared" si="69"/>
        <v>0</v>
      </c>
      <c r="BL235" s="1" t="s">
        <v>157</v>
      </c>
      <c r="BM235" s="94" t="s">
        <v>451</v>
      </c>
    </row>
    <row r="236" spans="2:65" s="8" customFormat="1" ht="14.45" customHeight="1" x14ac:dyDescent="0.2">
      <c r="B236" s="81"/>
      <c r="C236" s="82" t="s">
        <v>452</v>
      </c>
      <c r="D236" s="82" t="s">
        <v>92</v>
      </c>
      <c r="E236" s="83" t="s">
        <v>453</v>
      </c>
      <c r="F236" s="84" t="s">
        <v>454</v>
      </c>
      <c r="G236" s="85" t="s">
        <v>205</v>
      </c>
      <c r="H236" s="86">
        <v>1</v>
      </c>
      <c r="I236" s="87"/>
      <c r="J236" s="88">
        <f t="shared" si="60"/>
        <v>0</v>
      </c>
      <c r="K236" s="89"/>
      <c r="L236" s="9"/>
      <c r="M236" s="90" t="s">
        <v>10</v>
      </c>
      <c r="N236" s="91" t="s">
        <v>30</v>
      </c>
      <c r="P236" s="92">
        <f t="shared" si="61"/>
        <v>0</v>
      </c>
      <c r="Q236" s="92">
        <v>0</v>
      </c>
      <c r="R236" s="92">
        <f t="shared" si="62"/>
        <v>0</v>
      </c>
      <c r="S236" s="92">
        <v>0</v>
      </c>
      <c r="T236" s="93">
        <f t="shared" si="63"/>
        <v>0</v>
      </c>
      <c r="AR236" s="94" t="s">
        <v>355</v>
      </c>
      <c r="AT236" s="94" t="s">
        <v>92</v>
      </c>
      <c r="AU236" s="94" t="s">
        <v>89</v>
      </c>
      <c r="AY236" s="1" t="s">
        <v>90</v>
      </c>
      <c r="BE236" s="95">
        <f t="shared" si="64"/>
        <v>0</v>
      </c>
      <c r="BF236" s="95">
        <f t="shared" si="65"/>
        <v>0</v>
      </c>
      <c r="BG236" s="95">
        <f t="shared" si="66"/>
        <v>0</v>
      </c>
      <c r="BH236" s="95">
        <f t="shared" si="67"/>
        <v>0</v>
      </c>
      <c r="BI236" s="95">
        <f t="shared" si="68"/>
        <v>0</v>
      </c>
      <c r="BJ236" s="1" t="s">
        <v>97</v>
      </c>
      <c r="BK236" s="95">
        <f t="shared" si="69"/>
        <v>0</v>
      </c>
      <c r="BL236" s="1" t="s">
        <v>355</v>
      </c>
      <c r="BM236" s="94" t="s">
        <v>455</v>
      </c>
    </row>
    <row r="237" spans="2:65" s="8" customFormat="1" ht="24.2" customHeight="1" x14ac:dyDescent="0.2">
      <c r="B237" s="81"/>
      <c r="C237" s="82" t="s">
        <v>456</v>
      </c>
      <c r="D237" s="82" t="s">
        <v>92</v>
      </c>
      <c r="E237" s="83" t="s">
        <v>457</v>
      </c>
      <c r="F237" s="84" t="s">
        <v>458</v>
      </c>
      <c r="G237" s="85" t="s">
        <v>230</v>
      </c>
      <c r="H237" s="86">
        <v>6</v>
      </c>
      <c r="I237" s="87"/>
      <c r="J237" s="88">
        <f t="shared" si="60"/>
        <v>0</v>
      </c>
      <c r="K237" s="89"/>
      <c r="L237" s="9"/>
      <c r="M237" s="90" t="s">
        <v>10</v>
      </c>
      <c r="N237" s="91" t="s">
        <v>30</v>
      </c>
      <c r="P237" s="92">
        <f t="shared" si="61"/>
        <v>0</v>
      </c>
      <c r="Q237" s="92">
        <v>5.0000000000000002E-5</v>
      </c>
      <c r="R237" s="92">
        <f t="shared" si="62"/>
        <v>3.0000000000000003E-4</v>
      </c>
      <c r="S237" s="92">
        <v>0</v>
      </c>
      <c r="T237" s="93">
        <f t="shared" si="63"/>
        <v>0</v>
      </c>
      <c r="AR237" s="94" t="s">
        <v>157</v>
      </c>
      <c r="AT237" s="94" t="s">
        <v>92</v>
      </c>
      <c r="AU237" s="94" t="s">
        <v>89</v>
      </c>
      <c r="AY237" s="1" t="s">
        <v>90</v>
      </c>
      <c r="BE237" s="95">
        <f t="shared" si="64"/>
        <v>0</v>
      </c>
      <c r="BF237" s="95">
        <f t="shared" si="65"/>
        <v>0</v>
      </c>
      <c r="BG237" s="95">
        <f t="shared" si="66"/>
        <v>0</v>
      </c>
      <c r="BH237" s="95">
        <f t="shared" si="67"/>
        <v>0</v>
      </c>
      <c r="BI237" s="95">
        <f t="shared" si="68"/>
        <v>0</v>
      </c>
      <c r="BJ237" s="1" t="s">
        <v>97</v>
      </c>
      <c r="BK237" s="95">
        <f t="shared" si="69"/>
        <v>0</v>
      </c>
      <c r="BL237" s="1" t="s">
        <v>157</v>
      </c>
      <c r="BM237" s="94" t="s">
        <v>459</v>
      </c>
    </row>
    <row r="238" spans="2:65" s="8" customFormat="1" ht="24.2" customHeight="1" x14ac:dyDescent="0.2">
      <c r="B238" s="81"/>
      <c r="C238" s="82" t="s">
        <v>460</v>
      </c>
      <c r="D238" s="82" t="s">
        <v>92</v>
      </c>
      <c r="E238" s="83" t="s">
        <v>461</v>
      </c>
      <c r="F238" s="84" t="s">
        <v>462</v>
      </c>
      <c r="G238" s="85" t="s">
        <v>230</v>
      </c>
      <c r="H238" s="86">
        <v>6.8</v>
      </c>
      <c r="I238" s="87"/>
      <c r="J238" s="88">
        <f t="shared" si="60"/>
        <v>0</v>
      </c>
      <c r="K238" s="89"/>
      <c r="L238" s="9"/>
      <c r="M238" s="90" t="s">
        <v>10</v>
      </c>
      <c r="N238" s="91" t="s">
        <v>30</v>
      </c>
      <c r="P238" s="92">
        <f t="shared" si="61"/>
        <v>0</v>
      </c>
      <c r="Q238" s="92">
        <v>1.72E-3</v>
      </c>
      <c r="R238" s="92">
        <f t="shared" si="62"/>
        <v>1.1696E-2</v>
      </c>
      <c r="S238" s="92">
        <v>0</v>
      </c>
      <c r="T238" s="93">
        <f t="shared" si="63"/>
        <v>0</v>
      </c>
      <c r="AR238" s="94" t="s">
        <v>157</v>
      </c>
      <c r="AT238" s="94" t="s">
        <v>92</v>
      </c>
      <c r="AU238" s="94" t="s">
        <v>89</v>
      </c>
      <c r="AY238" s="1" t="s">
        <v>90</v>
      </c>
      <c r="BE238" s="95">
        <f t="shared" si="64"/>
        <v>0</v>
      </c>
      <c r="BF238" s="95">
        <f t="shared" si="65"/>
        <v>0</v>
      </c>
      <c r="BG238" s="95">
        <f t="shared" si="66"/>
        <v>0</v>
      </c>
      <c r="BH238" s="95">
        <f t="shared" si="67"/>
        <v>0</v>
      </c>
      <c r="BI238" s="95">
        <f t="shared" si="68"/>
        <v>0</v>
      </c>
      <c r="BJ238" s="1" t="s">
        <v>97</v>
      </c>
      <c r="BK238" s="95">
        <f t="shared" si="69"/>
        <v>0</v>
      </c>
      <c r="BL238" s="1" t="s">
        <v>157</v>
      </c>
      <c r="BM238" s="94" t="s">
        <v>463</v>
      </c>
    </row>
    <row r="239" spans="2:65" s="8" customFormat="1" ht="37.9" customHeight="1" x14ac:dyDescent="0.2">
      <c r="B239" s="81"/>
      <c r="C239" s="96" t="s">
        <v>464</v>
      </c>
      <c r="D239" s="96" t="s">
        <v>143</v>
      </c>
      <c r="E239" s="97" t="s">
        <v>465</v>
      </c>
      <c r="F239" s="98" t="s">
        <v>466</v>
      </c>
      <c r="G239" s="99" t="s">
        <v>230</v>
      </c>
      <c r="H239" s="100">
        <v>6.8</v>
      </c>
      <c r="I239" s="101"/>
      <c r="J239" s="102">
        <f t="shared" si="60"/>
        <v>0</v>
      </c>
      <c r="K239" s="103"/>
      <c r="L239" s="104"/>
      <c r="M239" s="105" t="s">
        <v>10</v>
      </c>
      <c r="N239" s="106" t="s">
        <v>30</v>
      </c>
      <c r="P239" s="92">
        <f t="shared" si="61"/>
        <v>0</v>
      </c>
      <c r="Q239" s="92">
        <v>8.0000000000000002E-3</v>
      </c>
      <c r="R239" s="92">
        <f t="shared" si="62"/>
        <v>5.4399999999999997E-2</v>
      </c>
      <c r="S239" s="92">
        <v>0</v>
      </c>
      <c r="T239" s="93">
        <f t="shared" si="63"/>
        <v>0</v>
      </c>
      <c r="AR239" s="94" t="s">
        <v>223</v>
      </c>
      <c r="AT239" s="94" t="s">
        <v>143</v>
      </c>
      <c r="AU239" s="94" t="s">
        <v>89</v>
      </c>
      <c r="AY239" s="1" t="s">
        <v>90</v>
      </c>
      <c r="BE239" s="95">
        <f t="shared" si="64"/>
        <v>0</v>
      </c>
      <c r="BF239" s="95">
        <f t="shared" si="65"/>
        <v>0</v>
      </c>
      <c r="BG239" s="95">
        <f t="shared" si="66"/>
        <v>0</v>
      </c>
      <c r="BH239" s="95">
        <f t="shared" si="67"/>
        <v>0</v>
      </c>
      <c r="BI239" s="95">
        <f t="shared" si="68"/>
        <v>0</v>
      </c>
      <c r="BJ239" s="1" t="s">
        <v>97</v>
      </c>
      <c r="BK239" s="95">
        <f t="shared" si="69"/>
        <v>0</v>
      </c>
      <c r="BL239" s="1" t="s">
        <v>157</v>
      </c>
      <c r="BM239" s="94" t="s">
        <v>467</v>
      </c>
    </row>
    <row r="240" spans="2:65" s="8" customFormat="1" ht="14.45" customHeight="1" x14ac:dyDescent="0.2">
      <c r="B240" s="81"/>
      <c r="C240" s="82" t="s">
        <v>468</v>
      </c>
      <c r="D240" s="82" t="s">
        <v>92</v>
      </c>
      <c r="E240" s="83" t="s">
        <v>469</v>
      </c>
      <c r="F240" s="84" t="s">
        <v>470</v>
      </c>
      <c r="G240" s="85" t="s">
        <v>230</v>
      </c>
      <c r="H240" s="86">
        <v>13.2</v>
      </c>
      <c r="I240" s="87"/>
      <c r="J240" s="88">
        <f t="shared" si="60"/>
        <v>0</v>
      </c>
      <c r="K240" s="89"/>
      <c r="L240" s="9"/>
      <c r="M240" s="90" t="s">
        <v>10</v>
      </c>
      <c r="N240" s="91" t="s">
        <v>30</v>
      </c>
      <c r="P240" s="92">
        <f t="shared" si="61"/>
        <v>0</v>
      </c>
      <c r="Q240" s="92">
        <v>1.72E-3</v>
      </c>
      <c r="R240" s="92">
        <f t="shared" si="62"/>
        <v>2.2703999999999998E-2</v>
      </c>
      <c r="S240" s="92">
        <v>0</v>
      </c>
      <c r="T240" s="93">
        <f t="shared" si="63"/>
        <v>0</v>
      </c>
      <c r="AR240" s="94" t="s">
        <v>157</v>
      </c>
      <c r="AT240" s="94" t="s">
        <v>92</v>
      </c>
      <c r="AU240" s="94" t="s">
        <v>89</v>
      </c>
      <c r="AY240" s="1" t="s">
        <v>90</v>
      </c>
      <c r="BE240" s="95">
        <f t="shared" si="64"/>
        <v>0</v>
      </c>
      <c r="BF240" s="95">
        <f t="shared" si="65"/>
        <v>0</v>
      </c>
      <c r="BG240" s="95">
        <f t="shared" si="66"/>
        <v>0</v>
      </c>
      <c r="BH240" s="95">
        <f t="shared" si="67"/>
        <v>0</v>
      </c>
      <c r="BI240" s="95">
        <f t="shared" si="68"/>
        <v>0</v>
      </c>
      <c r="BJ240" s="1" t="s">
        <v>97</v>
      </c>
      <c r="BK240" s="95">
        <f t="shared" si="69"/>
        <v>0</v>
      </c>
      <c r="BL240" s="1" t="s">
        <v>157</v>
      </c>
      <c r="BM240" s="94" t="s">
        <v>471</v>
      </c>
    </row>
    <row r="241" spans="2:65" s="8" customFormat="1" ht="14.45" customHeight="1" x14ac:dyDescent="0.2">
      <c r="B241" s="81"/>
      <c r="C241" s="96" t="s">
        <v>472</v>
      </c>
      <c r="D241" s="96" t="s">
        <v>143</v>
      </c>
      <c r="E241" s="97" t="s">
        <v>473</v>
      </c>
      <c r="F241" s="98" t="s">
        <v>474</v>
      </c>
      <c r="G241" s="99" t="s">
        <v>230</v>
      </c>
      <c r="H241" s="100">
        <v>13.2</v>
      </c>
      <c r="I241" s="101"/>
      <c r="J241" s="102">
        <f t="shared" si="60"/>
        <v>0</v>
      </c>
      <c r="K241" s="103"/>
      <c r="L241" s="104"/>
      <c r="M241" s="105" t="s">
        <v>10</v>
      </c>
      <c r="N241" s="106" t="s">
        <v>30</v>
      </c>
      <c r="P241" s="92">
        <f t="shared" si="61"/>
        <v>0</v>
      </c>
      <c r="Q241" s="92">
        <v>1.1999999999999999E-3</v>
      </c>
      <c r="R241" s="92">
        <f t="shared" si="62"/>
        <v>1.5839999999999996E-2</v>
      </c>
      <c r="S241" s="92">
        <v>0</v>
      </c>
      <c r="T241" s="93">
        <f t="shared" si="63"/>
        <v>0</v>
      </c>
      <c r="AR241" s="94" t="s">
        <v>223</v>
      </c>
      <c r="AT241" s="94" t="s">
        <v>143</v>
      </c>
      <c r="AU241" s="94" t="s">
        <v>89</v>
      </c>
      <c r="AY241" s="1" t="s">
        <v>90</v>
      </c>
      <c r="BE241" s="95">
        <f t="shared" si="64"/>
        <v>0</v>
      </c>
      <c r="BF241" s="95">
        <f t="shared" si="65"/>
        <v>0</v>
      </c>
      <c r="BG241" s="95">
        <f t="shared" si="66"/>
        <v>0</v>
      </c>
      <c r="BH241" s="95">
        <f t="shared" si="67"/>
        <v>0</v>
      </c>
      <c r="BI241" s="95">
        <f t="shared" si="68"/>
        <v>0</v>
      </c>
      <c r="BJ241" s="1" t="s">
        <v>97</v>
      </c>
      <c r="BK241" s="95">
        <f t="shared" si="69"/>
        <v>0</v>
      </c>
      <c r="BL241" s="1" t="s">
        <v>157</v>
      </c>
      <c r="BM241" s="94" t="s">
        <v>475</v>
      </c>
    </row>
    <row r="242" spans="2:65" s="8" customFormat="1" ht="14.45" customHeight="1" x14ac:dyDescent="0.2">
      <c r="B242" s="81"/>
      <c r="C242" s="82" t="s">
        <v>476</v>
      </c>
      <c r="D242" s="82" t="s">
        <v>92</v>
      </c>
      <c r="E242" s="83" t="s">
        <v>477</v>
      </c>
      <c r="F242" s="84" t="s">
        <v>478</v>
      </c>
      <c r="G242" s="85" t="s">
        <v>230</v>
      </c>
      <c r="H242" s="86">
        <v>7.08</v>
      </c>
      <c r="I242" s="87"/>
      <c r="J242" s="88">
        <f t="shared" si="60"/>
        <v>0</v>
      </c>
      <c r="K242" s="89"/>
      <c r="L242" s="9"/>
      <c r="M242" s="90" t="s">
        <v>10</v>
      </c>
      <c r="N242" s="91" t="s">
        <v>30</v>
      </c>
      <c r="P242" s="92">
        <f t="shared" si="61"/>
        <v>0</v>
      </c>
      <c r="Q242" s="92">
        <v>1.72E-3</v>
      </c>
      <c r="R242" s="92">
        <f t="shared" si="62"/>
        <v>1.21776E-2</v>
      </c>
      <c r="S242" s="92">
        <v>0</v>
      </c>
      <c r="T242" s="93">
        <f t="shared" si="63"/>
        <v>0</v>
      </c>
      <c r="AR242" s="94" t="s">
        <v>157</v>
      </c>
      <c r="AT242" s="94" t="s">
        <v>92</v>
      </c>
      <c r="AU242" s="94" t="s">
        <v>89</v>
      </c>
      <c r="AY242" s="1" t="s">
        <v>90</v>
      </c>
      <c r="BE242" s="95">
        <f t="shared" si="64"/>
        <v>0</v>
      </c>
      <c r="BF242" s="95">
        <f t="shared" si="65"/>
        <v>0</v>
      </c>
      <c r="BG242" s="95">
        <f t="shared" si="66"/>
        <v>0</v>
      </c>
      <c r="BH242" s="95">
        <f t="shared" si="67"/>
        <v>0</v>
      </c>
      <c r="BI242" s="95">
        <f t="shared" si="68"/>
        <v>0</v>
      </c>
      <c r="BJ242" s="1" t="s">
        <v>97</v>
      </c>
      <c r="BK242" s="95">
        <f t="shared" si="69"/>
        <v>0</v>
      </c>
      <c r="BL242" s="1" t="s">
        <v>157</v>
      </c>
      <c r="BM242" s="94" t="s">
        <v>479</v>
      </c>
    </row>
    <row r="243" spans="2:65" s="8" customFormat="1" ht="24.2" customHeight="1" x14ac:dyDescent="0.2">
      <c r="B243" s="81"/>
      <c r="C243" s="96" t="s">
        <v>480</v>
      </c>
      <c r="D243" s="96" t="s">
        <v>143</v>
      </c>
      <c r="E243" s="97" t="s">
        <v>481</v>
      </c>
      <c r="F243" s="98" t="s">
        <v>482</v>
      </c>
      <c r="G243" s="99" t="s">
        <v>230</v>
      </c>
      <c r="H243" s="100">
        <v>7.08</v>
      </c>
      <c r="I243" s="101"/>
      <c r="J243" s="102">
        <f t="shared" si="60"/>
        <v>0</v>
      </c>
      <c r="K243" s="103"/>
      <c r="L243" s="104"/>
      <c r="M243" s="105" t="s">
        <v>10</v>
      </c>
      <c r="N243" s="106" t="s">
        <v>30</v>
      </c>
      <c r="P243" s="92">
        <f t="shared" si="61"/>
        <v>0</v>
      </c>
      <c r="Q243" s="92">
        <v>1.1999999999999999E-3</v>
      </c>
      <c r="R243" s="92">
        <f t="shared" si="62"/>
        <v>8.4960000000000001E-3</v>
      </c>
      <c r="S243" s="92">
        <v>0</v>
      </c>
      <c r="T243" s="93">
        <f t="shared" si="63"/>
        <v>0</v>
      </c>
      <c r="AR243" s="94" t="s">
        <v>223</v>
      </c>
      <c r="AT243" s="94" t="s">
        <v>143</v>
      </c>
      <c r="AU243" s="94" t="s">
        <v>89</v>
      </c>
      <c r="AY243" s="1" t="s">
        <v>90</v>
      </c>
      <c r="BE243" s="95">
        <f t="shared" si="64"/>
        <v>0</v>
      </c>
      <c r="BF243" s="95">
        <f t="shared" si="65"/>
        <v>0</v>
      </c>
      <c r="BG243" s="95">
        <f t="shared" si="66"/>
        <v>0</v>
      </c>
      <c r="BH243" s="95">
        <f t="shared" si="67"/>
        <v>0</v>
      </c>
      <c r="BI243" s="95">
        <f t="shared" si="68"/>
        <v>0</v>
      </c>
      <c r="BJ243" s="1" t="s">
        <v>97</v>
      </c>
      <c r="BK243" s="95">
        <f t="shared" si="69"/>
        <v>0</v>
      </c>
      <c r="BL243" s="1" t="s">
        <v>157</v>
      </c>
      <c r="BM243" s="94" t="s">
        <v>483</v>
      </c>
    </row>
    <row r="244" spans="2:65" s="8" customFormat="1" ht="24.2" customHeight="1" x14ac:dyDescent="0.2">
      <c r="B244" s="81"/>
      <c r="C244" s="82" t="s">
        <v>484</v>
      </c>
      <c r="D244" s="82" t="s">
        <v>92</v>
      </c>
      <c r="E244" s="83" t="s">
        <v>485</v>
      </c>
      <c r="F244" s="84" t="s">
        <v>486</v>
      </c>
      <c r="G244" s="85" t="s">
        <v>230</v>
      </c>
      <c r="H244" s="86">
        <v>13.4</v>
      </c>
      <c r="I244" s="87"/>
      <c r="J244" s="88">
        <f t="shared" si="60"/>
        <v>0</v>
      </c>
      <c r="K244" s="89"/>
      <c r="L244" s="9"/>
      <c r="M244" s="90" t="s">
        <v>10</v>
      </c>
      <c r="N244" s="91" t="s">
        <v>30</v>
      </c>
      <c r="P244" s="92">
        <f t="shared" si="61"/>
        <v>0</v>
      </c>
      <c r="Q244" s="92">
        <v>2.1000000000000001E-4</v>
      </c>
      <c r="R244" s="92">
        <f t="shared" si="62"/>
        <v>2.8140000000000001E-3</v>
      </c>
      <c r="S244" s="92">
        <v>0</v>
      </c>
      <c r="T244" s="93">
        <f t="shared" si="63"/>
        <v>0</v>
      </c>
      <c r="AR244" s="94" t="s">
        <v>157</v>
      </c>
      <c r="AT244" s="94" t="s">
        <v>92</v>
      </c>
      <c r="AU244" s="94" t="s">
        <v>89</v>
      </c>
      <c r="AY244" s="1" t="s">
        <v>90</v>
      </c>
      <c r="BE244" s="95">
        <f t="shared" si="64"/>
        <v>0</v>
      </c>
      <c r="BF244" s="95">
        <f t="shared" si="65"/>
        <v>0</v>
      </c>
      <c r="BG244" s="95">
        <f t="shared" si="66"/>
        <v>0</v>
      </c>
      <c r="BH244" s="95">
        <f t="shared" si="67"/>
        <v>0</v>
      </c>
      <c r="BI244" s="95">
        <f t="shared" si="68"/>
        <v>0</v>
      </c>
      <c r="BJ244" s="1" t="s">
        <v>97</v>
      </c>
      <c r="BK244" s="95">
        <f t="shared" si="69"/>
        <v>0</v>
      </c>
      <c r="BL244" s="1" t="s">
        <v>157</v>
      </c>
      <c r="BM244" s="94" t="s">
        <v>487</v>
      </c>
    </row>
    <row r="245" spans="2:65" s="8" customFormat="1" ht="37.9" customHeight="1" x14ac:dyDescent="0.2">
      <c r="B245" s="81"/>
      <c r="C245" s="96" t="s">
        <v>488</v>
      </c>
      <c r="D245" s="96" t="s">
        <v>143</v>
      </c>
      <c r="E245" s="97" t="s">
        <v>489</v>
      </c>
      <c r="F245" s="98" t="s">
        <v>490</v>
      </c>
      <c r="G245" s="99" t="s">
        <v>230</v>
      </c>
      <c r="H245" s="100">
        <v>14.07</v>
      </c>
      <c r="I245" s="101"/>
      <c r="J245" s="102">
        <f t="shared" si="60"/>
        <v>0</v>
      </c>
      <c r="K245" s="103"/>
      <c r="L245" s="104"/>
      <c r="M245" s="105" t="s">
        <v>10</v>
      </c>
      <c r="N245" s="106" t="s">
        <v>30</v>
      </c>
      <c r="P245" s="92">
        <f t="shared" si="61"/>
        <v>0</v>
      </c>
      <c r="Q245" s="92">
        <v>1E-4</v>
      </c>
      <c r="R245" s="92">
        <f t="shared" si="62"/>
        <v>1.407E-3</v>
      </c>
      <c r="S245" s="92">
        <v>0</v>
      </c>
      <c r="T245" s="93">
        <f t="shared" si="63"/>
        <v>0</v>
      </c>
      <c r="AR245" s="94" t="s">
        <v>223</v>
      </c>
      <c r="AT245" s="94" t="s">
        <v>143</v>
      </c>
      <c r="AU245" s="94" t="s">
        <v>89</v>
      </c>
      <c r="AY245" s="1" t="s">
        <v>90</v>
      </c>
      <c r="BE245" s="95">
        <f t="shared" si="64"/>
        <v>0</v>
      </c>
      <c r="BF245" s="95">
        <f t="shared" si="65"/>
        <v>0</v>
      </c>
      <c r="BG245" s="95">
        <f t="shared" si="66"/>
        <v>0</v>
      </c>
      <c r="BH245" s="95">
        <f t="shared" si="67"/>
        <v>0</v>
      </c>
      <c r="BI245" s="95">
        <f t="shared" si="68"/>
        <v>0</v>
      </c>
      <c r="BJ245" s="1" t="s">
        <v>97</v>
      </c>
      <c r="BK245" s="95">
        <f t="shared" si="69"/>
        <v>0</v>
      </c>
      <c r="BL245" s="1" t="s">
        <v>157</v>
      </c>
      <c r="BM245" s="94" t="s">
        <v>491</v>
      </c>
    </row>
    <row r="246" spans="2:65" s="8" customFormat="1" ht="37.9" customHeight="1" x14ac:dyDescent="0.2">
      <c r="B246" s="81"/>
      <c r="C246" s="96" t="s">
        <v>492</v>
      </c>
      <c r="D246" s="96" t="s">
        <v>143</v>
      </c>
      <c r="E246" s="97" t="s">
        <v>493</v>
      </c>
      <c r="F246" s="98" t="s">
        <v>494</v>
      </c>
      <c r="G246" s="99" t="s">
        <v>230</v>
      </c>
      <c r="H246" s="100">
        <v>14.07</v>
      </c>
      <c r="I246" s="101"/>
      <c r="J246" s="102">
        <f t="shared" si="60"/>
        <v>0</v>
      </c>
      <c r="K246" s="103"/>
      <c r="L246" s="104"/>
      <c r="M246" s="105" t="s">
        <v>10</v>
      </c>
      <c r="N246" s="106" t="s">
        <v>30</v>
      </c>
      <c r="P246" s="92">
        <f t="shared" si="61"/>
        <v>0</v>
      </c>
      <c r="Q246" s="92">
        <v>1E-4</v>
      </c>
      <c r="R246" s="92">
        <f t="shared" si="62"/>
        <v>1.407E-3</v>
      </c>
      <c r="S246" s="92">
        <v>0</v>
      </c>
      <c r="T246" s="93">
        <f t="shared" si="63"/>
        <v>0</v>
      </c>
      <c r="AR246" s="94" t="s">
        <v>223</v>
      </c>
      <c r="AT246" s="94" t="s">
        <v>143</v>
      </c>
      <c r="AU246" s="94" t="s">
        <v>89</v>
      </c>
      <c r="AY246" s="1" t="s">
        <v>90</v>
      </c>
      <c r="BE246" s="95">
        <f t="shared" si="64"/>
        <v>0</v>
      </c>
      <c r="BF246" s="95">
        <f t="shared" si="65"/>
        <v>0</v>
      </c>
      <c r="BG246" s="95">
        <f t="shared" si="66"/>
        <v>0</v>
      </c>
      <c r="BH246" s="95">
        <f t="shared" si="67"/>
        <v>0</v>
      </c>
      <c r="BI246" s="95">
        <f t="shared" si="68"/>
        <v>0</v>
      </c>
      <c r="BJ246" s="1" t="s">
        <v>97</v>
      </c>
      <c r="BK246" s="95">
        <f t="shared" si="69"/>
        <v>0</v>
      </c>
      <c r="BL246" s="1" t="s">
        <v>157</v>
      </c>
      <c r="BM246" s="94" t="s">
        <v>495</v>
      </c>
    </row>
    <row r="247" spans="2:65" s="8" customFormat="1" ht="14.45" customHeight="1" x14ac:dyDescent="0.2">
      <c r="B247" s="81"/>
      <c r="C247" s="96" t="s">
        <v>496</v>
      </c>
      <c r="D247" s="96" t="s">
        <v>143</v>
      </c>
      <c r="E247" s="97" t="s">
        <v>497</v>
      </c>
      <c r="F247" s="98" t="s">
        <v>498</v>
      </c>
      <c r="G247" s="99" t="s">
        <v>205</v>
      </c>
      <c r="H247" s="100">
        <v>1</v>
      </c>
      <c r="I247" s="101"/>
      <c r="J247" s="102">
        <f t="shared" si="60"/>
        <v>0</v>
      </c>
      <c r="K247" s="103"/>
      <c r="L247" s="104"/>
      <c r="M247" s="105" t="s">
        <v>10</v>
      </c>
      <c r="N247" s="106" t="s">
        <v>30</v>
      </c>
      <c r="P247" s="92">
        <f t="shared" si="61"/>
        <v>0</v>
      </c>
      <c r="Q247" s="92">
        <v>8.4379999999999997E-2</v>
      </c>
      <c r="R247" s="92">
        <f t="shared" si="62"/>
        <v>8.4379999999999997E-2</v>
      </c>
      <c r="S247" s="92">
        <v>0</v>
      </c>
      <c r="T247" s="93">
        <f t="shared" si="63"/>
        <v>0</v>
      </c>
      <c r="AR247" s="94" t="s">
        <v>223</v>
      </c>
      <c r="AT247" s="94" t="s">
        <v>143</v>
      </c>
      <c r="AU247" s="94" t="s">
        <v>89</v>
      </c>
      <c r="AY247" s="1" t="s">
        <v>90</v>
      </c>
      <c r="BE247" s="95">
        <f t="shared" si="64"/>
        <v>0</v>
      </c>
      <c r="BF247" s="95">
        <f t="shared" si="65"/>
        <v>0</v>
      </c>
      <c r="BG247" s="95">
        <f t="shared" si="66"/>
        <v>0</v>
      </c>
      <c r="BH247" s="95">
        <f t="shared" si="67"/>
        <v>0</v>
      </c>
      <c r="BI247" s="95">
        <f t="shared" si="68"/>
        <v>0</v>
      </c>
      <c r="BJ247" s="1" t="s">
        <v>97</v>
      </c>
      <c r="BK247" s="95">
        <f t="shared" si="69"/>
        <v>0</v>
      </c>
      <c r="BL247" s="1" t="s">
        <v>157</v>
      </c>
      <c r="BM247" s="94" t="s">
        <v>499</v>
      </c>
    </row>
    <row r="248" spans="2:65" s="8" customFormat="1" ht="24.2" customHeight="1" x14ac:dyDescent="0.2">
      <c r="B248" s="81"/>
      <c r="C248" s="96" t="s">
        <v>432</v>
      </c>
      <c r="D248" s="96" t="s">
        <v>143</v>
      </c>
      <c r="E248" s="97" t="s">
        <v>500</v>
      </c>
      <c r="F248" s="98" t="s">
        <v>501</v>
      </c>
      <c r="G248" s="99" t="s">
        <v>150</v>
      </c>
      <c r="H248" s="100">
        <v>3.36</v>
      </c>
      <c r="I248" s="101"/>
      <c r="J248" s="102">
        <f t="shared" si="60"/>
        <v>0</v>
      </c>
      <c r="K248" s="103"/>
      <c r="L248" s="104"/>
      <c r="M248" s="105" t="s">
        <v>10</v>
      </c>
      <c r="N248" s="106" t="s">
        <v>30</v>
      </c>
      <c r="P248" s="92">
        <f t="shared" si="61"/>
        <v>0</v>
      </c>
      <c r="Q248" s="92">
        <v>0.03</v>
      </c>
      <c r="R248" s="92">
        <f t="shared" si="62"/>
        <v>0.10079999999999999</v>
      </c>
      <c r="S248" s="92">
        <v>0</v>
      </c>
      <c r="T248" s="93">
        <f t="shared" si="63"/>
        <v>0</v>
      </c>
      <c r="AR248" s="94" t="s">
        <v>223</v>
      </c>
      <c r="AT248" s="94" t="s">
        <v>143</v>
      </c>
      <c r="AU248" s="94" t="s">
        <v>89</v>
      </c>
      <c r="AY248" s="1" t="s">
        <v>90</v>
      </c>
      <c r="BE248" s="95">
        <f t="shared" si="64"/>
        <v>0</v>
      </c>
      <c r="BF248" s="95">
        <f t="shared" si="65"/>
        <v>0</v>
      </c>
      <c r="BG248" s="95">
        <f t="shared" si="66"/>
        <v>0</v>
      </c>
      <c r="BH248" s="95">
        <f t="shared" si="67"/>
        <v>0</v>
      </c>
      <c r="BI248" s="95">
        <f t="shared" si="68"/>
        <v>0</v>
      </c>
      <c r="BJ248" s="1" t="s">
        <v>97</v>
      </c>
      <c r="BK248" s="95">
        <f t="shared" si="69"/>
        <v>0</v>
      </c>
      <c r="BL248" s="1" t="s">
        <v>157</v>
      </c>
      <c r="BM248" s="94" t="s">
        <v>502</v>
      </c>
    </row>
    <row r="249" spans="2:65" s="8" customFormat="1" ht="24.2" customHeight="1" x14ac:dyDescent="0.2">
      <c r="B249" s="81"/>
      <c r="C249" s="82" t="s">
        <v>503</v>
      </c>
      <c r="D249" s="82" t="s">
        <v>92</v>
      </c>
      <c r="E249" s="83" t="s">
        <v>504</v>
      </c>
      <c r="F249" s="84" t="s">
        <v>505</v>
      </c>
      <c r="G249" s="85" t="s">
        <v>506</v>
      </c>
      <c r="H249" s="107"/>
      <c r="I249" s="87"/>
      <c r="J249" s="88">
        <f t="shared" si="60"/>
        <v>0</v>
      </c>
      <c r="K249" s="89"/>
      <c r="L249" s="9"/>
      <c r="M249" s="90" t="s">
        <v>10</v>
      </c>
      <c r="N249" s="91" t="s">
        <v>30</v>
      </c>
      <c r="P249" s="92">
        <f t="shared" si="61"/>
        <v>0</v>
      </c>
      <c r="Q249" s="92">
        <v>0</v>
      </c>
      <c r="R249" s="92">
        <f t="shared" si="62"/>
        <v>0</v>
      </c>
      <c r="S249" s="92">
        <v>0</v>
      </c>
      <c r="T249" s="93">
        <f t="shared" si="63"/>
        <v>0</v>
      </c>
      <c r="AR249" s="94" t="s">
        <v>157</v>
      </c>
      <c r="AT249" s="94" t="s">
        <v>92</v>
      </c>
      <c r="AU249" s="94" t="s">
        <v>89</v>
      </c>
      <c r="AY249" s="1" t="s">
        <v>90</v>
      </c>
      <c r="BE249" s="95">
        <f t="shared" si="64"/>
        <v>0</v>
      </c>
      <c r="BF249" s="95">
        <f t="shared" si="65"/>
        <v>0</v>
      </c>
      <c r="BG249" s="95">
        <f t="shared" si="66"/>
        <v>0</v>
      </c>
      <c r="BH249" s="95">
        <f t="shared" si="67"/>
        <v>0</v>
      </c>
      <c r="BI249" s="95">
        <f t="shared" si="68"/>
        <v>0</v>
      </c>
      <c r="BJ249" s="1" t="s">
        <v>97</v>
      </c>
      <c r="BK249" s="95">
        <f t="shared" si="69"/>
        <v>0</v>
      </c>
      <c r="BL249" s="1" t="s">
        <v>157</v>
      </c>
      <c r="BM249" s="94" t="s">
        <v>507</v>
      </c>
    </row>
    <row r="250" spans="2:65" s="68" customFormat="1" ht="25.9" customHeight="1" x14ac:dyDescent="0.2">
      <c r="B250" s="69"/>
      <c r="D250" s="70" t="s">
        <v>86</v>
      </c>
      <c r="E250" s="71" t="s">
        <v>508</v>
      </c>
      <c r="F250" s="71" t="s">
        <v>509</v>
      </c>
      <c r="I250" s="72"/>
      <c r="J250" s="73">
        <f>BK250</f>
        <v>0</v>
      </c>
      <c r="L250" s="69"/>
      <c r="M250" s="74"/>
      <c r="P250" s="75">
        <f>P251+P267+P271+P280+P286+P291+P313+P353+P359+P365+P369+P372</f>
        <v>0</v>
      </c>
      <c r="R250" s="75">
        <f>R251+R267+R271+R280+R286+R291+R313+R353+R359+R365+R369+R372</f>
        <v>30.236992108259994</v>
      </c>
      <c r="T250" s="76">
        <f>T251+T267+T271+T280+T286+T291+T313+T353+T359+T365+T369+T372</f>
        <v>0</v>
      </c>
      <c r="AR250" s="70" t="s">
        <v>97</v>
      </c>
      <c r="AT250" s="77" t="s">
        <v>86</v>
      </c>
      <c r="AU250" s="77" t="s">
        <v>2</v>
      </c>
      <c r="AY250" s="70" t="s">
        <v>90</v>
      </c>
      <c r="BK250" s="78">
        <f>BK251+BK267+BK271+BK280+BK286+BK291+BK313+BK353+BK359+BK365+BK369+BK372</f>
        <v>0</v>
      </c>
    </row>
    <row r="251" spans="2:65" s="68" customFormat="1" ht="22.9" customHeight="1" x14ac:dyDescent="0.2">
      <c r="B251" s="69"/>
      <c r="D251" s="70" t="s">
        <v>86</v>
      </c>
      <c r="E251" s="79" t="s">
        <v>510</v>
      </c>
      <c r="F251" s="79" t="s">
        <v>511</v>
      </c>
      <c r="I251" s="72"/>
      <c r="J251" s="80">
        <f>BK251</f>
        <v>0</v>
      </c>
      <c r="L251" s="69"/>
      <c r="M251" s="74"/>
      <c r="P251" s="75">
        <f>SUM(P252:P266)</f>
        <v>0</v>
      </c>
      <c r="R251" s="75">
        <f>SUM(R252:R266)</f>
        <v>2.9603507520800005</v>
      </c>
      <c r="T251" s="76">
        <f>SUM(T252:T266)</f>
        <v>0</v>
      </c>
      <c r="AR251" s="70" t="s">
        <v>97</v>
      </c>
      <c r="AT251" s="77" t="s">
        <v>86</v>
      </c>
      <c r="AU251" s="77" t="s">
        <v>89</v>
      </c>
      <c r="AY251" s="70" t="s">
        <v>90</v>
      </c>
      <c r="BK251" s="78">
        <f>SUM(BK252:BK266)</f>
        <v>0</v>
      </c>
    </row>
    <row r="252" spans="2:65" s="8" customFormat="1" ht="24.2" customHeight="1" x14ac:dyDescent="0.2">
      <c r="B252" s="81"/>
      <c r="C252" s="82" t="s">
        <v>512</v>
      </c>
      <c r="D252" s="82" t="s">
        <v>92</v>
      </c>
      <c r="E252" s="83" t="s">
        <v>513</v>
      </c>
      <c r="F252" s="84" t="s">
        <v>514</v>
      </c>
      <c r="G252" s="85" t="s">
        <v>150</v>
      </c>
      <c r="H252" s="86">
        <v>255.572</v>
      </c>
      <c r="I252" s="87"/>
      <c r="J252" s="88">
        <f t="shared" ref="J252:J266" si="70">ROUND(I252*H252,2)</f>
        <v>0</v>
      </c>
      <c r="K252" s="89"/>
      <c r="L252" s="9"/>
      <c r="M252" s="90" t="s">
        <v>10</v>
      </c>
      <c r="N252" s="91" t="s">
        <v>30</v>
      </c>
      <c r="P252" s="92">
        <f t="shared" ref="P252:P266" si="71">O252*H252</f>
        <v>0</v>
      </c>
      <c r="Q252" s="92">
        <v>0</v>
      </c>
      <c r="R252" s="92">
        <f t="shared" ref="R252:R266" si="72">Q252*H252</f>
        <v>0</v>
      </c>
      <c r="S252" s="92">
        <v>0</v>
      </c>
      <c r="T252" s="93">
        <f t="shared" ref="T252:T266" si="73">S252*H252</f>
        <v>0</v>
      </c>
      <c r="AR252" s="94" t="s">
        <v>157</v>
      </c>
      <c r="AT252" s="94" t="s">
        <v>92</v>
      </c>
      <c r="AU252" s="94" t="s">
        <v>97</v>
      </c>
      <c r="AY252" s="1" t="s">
        <v>90</v>
      </c>
      <c r="BE252" s="95">
        <f t="shared" ref="BE252:BE266" si="74">IF(N252="základná",J252,0)</f>
        <v>0</v>
      </c>
      <c r="BF252" s="95">
        <f t="shared" ref="BF252:BF266" si="75">IF(N252="znížená",J252,0)</f>
        <v>0</v>
      </c>
      <c r="BG252" s="95">
        <f t="shared" ref="BG252:BG266" si="76">IF(N252="zákl. prenesená",J252,0)</f>
        <v>0</v>
      </c>
      <c r="BH252" s="95">
        <f t="shared" ref="BH252:BH266" si="77">IF(N252="zníž. prenesená",J252,0)</f>
        <v>0</v>
      </c>
      <c r="BI252" s="95">
        <f t="shared" ref="BI252:BI266" si="78">IF(N252="nulová",J252,0)</f>
        <v>0</v>
      </c>
      <c r="BJ252" s="1" t="s">
        <v>97</v>
      </c>
      <c r="BK252" s="95">
        <f t="shared" ref="BK252:BK266" si="79">ROUND(I252*H252,2)</f>
        <v>0</v>
      </c>
      <c r="BL252" s="1" t="s">
        <v>157</v>
      </c>
      <c r="BM252" s="94" t="s">
        <v>515</v>
      </c>
    </row>
    <row r="253" spans="2:65" s="8" customFormat="1" ht="24.2" customHeight="1" x14ac:dyDescent="0.2">
      <c r="B253" s="81"/>
      <c r="C253" s="96" t="s">
        <v>516</v>
      </c>
      <c r="D253" s="96" t="s">
        <v>143</v>
      </c>
      <c r="E253" s="97" t="s">
        <v>517</v>
      </c>
      <c r="F253" s="98" t="s">
        <v>518</v>
      </c>
      <c r="G253" s="99" t="s">
        <v>150</v>
      </c>
      <c r="H253" s="100">
        <v>260.68299999999999</v>
      </c>
      <c r="I253" s="101"/>
      <c r="J253" s="102">
        <f t="shared" si="70"/>
        <v>0</v>
      </c>
      <c r="K253" s="103"/>
      <c r="L253" s="104"/>
      <c r="M253" s="105" t="s">
        <v>10</v>
      </c>
      <c r="N253" s="106" t="s">
        <v>30</v>
      </c>
      <c r="P253" s="92">
        <f t="shared" si="71"/>
        <v>0</v>
      </c>
      <c r="Q253" s="92">
        <v>4.0000000000000002E-4</v>
      </c>
      <c r="R253" s="92">
        <f t="shared" si="72"/>
        <v>0.1042732</v>
      </c>
      <c r="S253" s="92">
        <v>0</v>
      </c>
      <c r="T253" s="93">
        <f t="shared" si="73"/>
        <v>0</v>
      </c>
      <c r="AR253" s="94" t="s">
        <v>223</v>
      </c>
      <c r="AT253" s="94" t="s">
        <v>143</v>
      </c>
      <c r="AU253" s="94" t="s">
        <v>97</v>
      </c>
      <c r="AY253" s="1" t="s">
        <v>90</v>
      </c>
      <c r="BE253" s="95">
        <f t="shared" si="74"/>
        <v>0</v>
      </c>
      <c r="BF253" s="95">
        <f t="shared" si="75"/>
        <v>0</v>
      </c>
      <c r="BG253" s="95">
        <f t="shared" si="76"/>
        <v>0</v>
      </c>
      <c r="BH253" s="95">
        <f t="shared" si="77"/>
        <v>0</v>
      </c>
      <c r="BI253" s="95">
        <f t="shared" si="78"/>
        <v>0</v>
      </c>
      <c r="BJ253" s="1" t="s">
        <v>97</v>
      </c>
      <c r="BK253" s="95">
        <f t="shared" si="79"/>
        <v>0</v>
      </c>
      <c r="BL253" s="1" t="s">
        <v>157</v>
      </c>
      <c r="BM253" s="94" t="s">
        <v>519</v>
      </c>
    </row>
    <row r="254" spans="2:65" s="8" customFormat="1" ht="24.2" customHeight="1" x14ac:dyDescent="0.2">
      <c r="B254" s="81"/>
      <c r="C254" s="82" t="s">
        <v>520</v>
      </c>
      <c r="D254" s="82" t="s">
        <v>92</v>
      </c>
      <c r="E254" s="83" t="s">
        <v>521</v>
      </c>
      <c r="F254" s="84" t="s">
        <v>522</v>
      </c>
      <c r="G254" s="85" t="s">
        <v>150</v>
      </c>
      <c r="H254" s="86">
        <v>86.763999999999996</v>
      </c>
      <c r="I254" s="87"/>
      <c r="J254" s="88">
        <f t="shared" si="70"/>
        <v>0</v>
      </c>
      <c r="K254" s="89"/>
      <c r="L254" s="9"/>
      <c r="M254" s="90" t="s">
        <v>10</v>
      </c>
      <c r="N254" s="91" t="s">
        <v>30</v>
      </c>
      <c r="P254" s="92">
        <f t="shared" si="71"/>
        <v>0</v>
      </c>
      <c r="Q254" s="92">
        <v>7.4999999999999993E-5</v>
      </c>
      <c r="R254" s="92">
        <f t="shared" si="72"/>
        <v>6.5072999999999988E-3</v>
      </c>
      <c r="S254" s="92">
        <v>0</v>
      </c>
      <c r="T254" s="93">
        <f t="shared" si="73"/>
        <v>0</v>
      </c>
      <c r="AR254" s="94" t="s">
        <v>157</v>
      </c>
      <c r="AT254" s="94" t="s">
        <v>92</v>
      </c>
      <c r="AU254" s="94" t="s">
        <v>97</v>
      </c>
      <c r="AY254" s="1" t="s">
        <v>90</v>
      </c>
      <c r="BE254" s="95">
        <f t="shared" si="74"/>
        <v>0</v>
      </c>
      <c r="BF254" s="95">
        <f t="shared" si="75"/>
        <v>0</v>
      </c>
      <c r="BG254" s="95">
        <f t="shared" si="76"/>
        <v>0</v>
      </c>
      <c r="BH254" s="95">
        <f t="shared" si="77"/>
        <v>0</v>
      </c>
      <c r="BI254" s="95">
        <f t="shared" si="78"/>
        <v>0</v>
      </c>
      <c r="BJ254" s="1" t="s">
        <v>97</v>
      </c>
      <c r="BK254" s="95">
        <f t="shared" si="79"/>
        <v>0</v>
      </c>
      <c r="BL254" s="1" t="s">
        <v>157</v>
      </c>
      <c r="BM254" s="94" t="s">
        <v>523</v>
      </c>
    </row>
    <row r="255" spans="2:65" s="8" customFormat="1" ht="24.2" customHeight="1" x14ac:dyDescent="0.2">
      <c r="B255" s="81"/>
      <c r="C255" s="96" t="s">
        <v>524</v>
      </c>
      <c r="D255" s="96" t="s">
        <v>143</v>
      </c>
      <c r="E255" s="97" t="s">
        <v>525</v>
      </c>
      <c r="F255" s="98" t="s">
        <v>526</v>
      </c>
      <c r="G255" s="99" t="s">
        <v>150</v>
      </c>
      <c r="H255" s="100">
        <v>88.498999999999995</v>
      </c>
      <c r="I255" s="101"/>
      <c r="J255" s="102">
        <f t="shared" si="70"/>
        <v>0</v>
      </c>
      <c r="K255" s="103"/>
      <c r="L255" s="104"/>
      <c r="M255" s="105" t="s">
        <v>10</v>
      </c>
      <c r="N255" s="106" t="s">
        <v>30</v>
      </c>
      <c r="P255" s="92">
        <f t="shared" si="71"/>
        <v>0</v>
      </c>
      <c r="Q255" s="92">
        <v>2E-3</v>
      </c>
      <c r="R255" s="92">
        <f t="shared" si="72"/>
        <v>0.17699799999999999</v>
      </c>
      <c r="S255" s="92">
        <v>0</v>
      </c>
      <c r="T255" s="93">
        <f t="shared" si="73"/>
        <v>0</v>
      </c>
      <c r="AR255" s="94" t="s">
        <v>223</v>
      </c>
      <c r="AT255" s="94" t="s">
        <v>143</v>
      </c>
      <c r="AU255" s="94" t="s">
        <v>97</v>
      </c>
      <c r="AY255" s="1" t="s">
        <v>90</v>
      </c>
      <c r="BE255" s="95">
        <f t="shared" si="74"/>
        <v>0</v>
      </c>
      <c r="BF255" s="95">
        <f t="shared" si="75"/>
        <v>0</v>
      </c>
      <c r="BG255" s="95">
        <f t="shared" si="76"/>
        <v>0</v>
      </c>
      <c r="BH255" s="95">
        <f t="shared" si="77"/>
        <v>0</v>
      </c>
      <c r="BI255" s="95">
        <f t="shared" si="78"/>
        <v>0</v>
      </c>
      <c r="BJ255" s="1" t="s">
        <v>97</v>
      </c>
      <c r="BK255" s="95">
        <f t="shared" si="79"/>
        <v>0</v>
      </c>
      <c r="BL255" s="1" t="s">
        <v>157</v>
      </c>
      <c r="BM255" s="94" t="s">
        <v>527</v>
      </c>
    </row>
    <row r="256" spans="2:65" s="8" customFormat="1" ht="24.2" customHeight="1" x14ac:dyDescent="0.2">
      <c r="B256" s="81"/>
      <c r="C256" s="82" t="s">
        <v>528</v>
      </c>
      <c r="D256" s="82" t="s">
        <v>92</v>
      </c>
      <c r="E256" s="83" t="s">
        <v>529</v>
      </c>
      <c r="F256" s="84" t="s">
        <v>530</v>
      </c>
      <c r="G256" s="85" t="s">
        <v>150</v>
      </c>
      <c r="H256" s="86">
        <v>511.14400000000001</v>
      </c>
      <c r="I256" s="87"/>
      <c r="J256" s="88">
        <f t="shared" si="70"/>
        <v>0</v>
      </c>
      <c r="K256" s="89"/>
      <c r="L256" s="9"/>
      <c r="M256" s="90" t="s">
        <v>10</v>
      </c>
      <c r="N256" s="91" t="s">
        <v>30</v>
      </c>
      <c r="P256" s="92">
        <f t="shared" si="71"/>
        <v>0</v>
      </c>
      <c r="Q256" s="92">
        <v>5.4226000000000003E-4</v>
      </c>
      <c r="R256" s="92">
        <f t="shared" si="72"/>
        <v>0.27717294544000004</v>
      </c>
      <c r="S256" s="92">
        <v>0</v>
      </c>
      <c r="T256" s="93">
        <f t="shared" si="73"/>
        <v>0</v>
      </c>
      <c r="AR256" s="94" t="s">
        <v>157</v>
      </c>
      <c r="AT256" s="94" t="s">
        <v>92</v>
      </c>
      <c r="AU256" s="94" t="s">
        <v>97</v>
      </c>
      <c r="AY256" s="1" t="s">
        <v>90</v>
      </c>
      <c r="BE256" s="95">
        <f t="shared" si="74"/>
        <v>0</v>
      </c>
      <c r="BF256" s="95">
        <f t="shared" si="75"/>
        <v>0</v>
      </c>
      <c r="BG256" s="95">
        <f t="shared" si="76"/>
        <v>0</v>
      </c>
      <c r="BH256" s="95">
        <f t="shared" si="77"/>
        <v>0</v>
      </c>
      <c r="BI256" s="95">
        <f t="shared" si="78"/>
        <v>0</v>
      </c>
      <c r="BJ256" s="1" t="s">
        <v>97</v>
      </c>
      <c r="BK256" s="95">
        <f t="shared" si="79"/>
        <v>0</v>
      </c>
      <c r="BL256" s="1" t="s">
        <v>157</v>
      </c>
      <c r="BM256" s="94" t="s">
        <v>531</v>
      </c>
    </row>
    <row r="257" spans="2:65" s="8" customFormat="1" ht="24.2" customHeight="1" x14ac:dyDescent="0.2">
      <c r="B257" s="81"/>
      <c r="C257" s="96" t="s">
        <v>532</v>
      </c>
      <c r="D257" s="96" t="s">
        <v>143</v>
      </c>
      <c r="E257" s="97" t="s">
        <v>533</v>
      </c>
      <c r="F257" s="98" t="s">
        <v>534</v>
      </c>
      <c r="G257" s="99" t="s">
        <v>150</v>
      </c>
      <c r="H257" s="100">
        <v>260.68299999999999</v>
      </c>
      <c r="I257" s="101"/>
      <c r="J257" s="102">
        <f t="shared" si="70"/>
        <v>0</v>
      </c>
      <c r="K257" s="103"/>
      <c r="L257" s="104"/>
      <c r="M257" s="105" t="s">
        <v>10</v>
      </c>
      <c r="N257" s="106" t="s">
        <v>30</v>
      </c>
      <c r="P257" s="92">
        <f t="shared" si="71"/>
        <v>0</v>
      </c>
      <c r="Q257" s="92">
        <v>5.13E-3</v>
      </c>
      <c r="R257" s="92">
        <f t="shared" si="72"/>
        <v>1.33730379</v>
      </c>
      <c r="S257" s="92">
        <v>0</v>
      </c>
      <c r="T257" s="93">
        <f t="shared" si="73"/>
        <v>0</v>
      </c>
      <c r="AR257" s="94" t="s">
        <v>223</v>
      </c>
      <c r="AT257" s="94" t="s">
        <v>143</v>
      </c>
      <c r="AU257" s="94" t="s">
        <v>97</v>
      </c>
      <c r="AY257" s="1" t="s">
        <v>90</v>
      </c>
      <c r="BE257" s="95">
        <f t="shared" si="74"/>
        <v>0</v>
      </c>
      <c r="BF257" s="95">
        <f t="shared" si="75"/>
        <v>0</v>
      </c>
      <c r="BG257" s="95">
        <f t="shared" si="76"/>
        <v>0</v>
      </c>
      <c r="BH257" s="95">
        <f t="shared" si="77"/>
        <v>0</v>
      </c>
      <c r="BI257" s="95">
        <f t="shared" si="78"/>
        <v>0</v>
      </c>
      <c r="BJ257" s="1" t="s">
        <v>97</v>
      </c>
      <c r="BK257" s="95">
        <f t="shared" si="79"/>
        <v>0</v>
      </c>
      <c r="BL257" s="1" t="s">
        <v>157</v>
      </c>
      <c r="BM257" s="94" t="s">
        <v>535</v>
      </c>
    </row>
    <row r="258" spans="2:65" s="8" customFormat="1" ht="24.2" customHeight="1" x14ac:dyDescent="0.2">
      <c r="B258" s="81"/>
      <c r="C258" s="82" t="s">
        <v>536</v>
      </c>
      <c r="D258" s="82" t="s">
        <v>92</v>
      </c>
      <c r="E258" s="83" t="s">
        <v>537</v>
      </c>
      <c r="F258" s="84" t="s">
        <v>538</v>
      </c>
      <c r="G258" s="85" t="s">
        <v>150</v>
      </c>
      <c r="H258" s="86">
        <v>86.763999999999996</v>
      </c>
      <c r="I258" s="87"/>
      <c r="J258" s="88">
        <f t="shared" si="70"/>
        <v>0</v>
      </c>
      <c r="K258" s="89"/>
      <c r="L258" s="9"/>
      <c r="M258" s="90" t="s">
        <v>10</v>
      </c>
      <c r="N258" s="91" t="s">
        <v>30</v>
      </c>
      <c r="P258" s="92">
        <f t="shared" si="71"/>
        <v>0</v>
      </c>
      <c r="Q258" s="92">
        <v>5.4226000000000003E-4</v>
      </c>
      <c r="R258" s="92">
        <f t="shared" si="72"/>
        <v>4.7048646639999997E-2</v>
      </c>
      <c r="S258" s="92">
        <v>0</v>
      </c>
      <c r="T258" s="93">
        <f t="shared" si="73"/>
        <v>0</v>
      </c>
      <c r="AR258" s="94" t="s">
        <v>157</v>
      </c>
      <c r="AT258" s="94" t="s">
        <v>92</v>
      </c>
      <c r="AU258" s="94" t="s">
        <v>97</v>
      </c>
      <c r="AY258" s="1" t="s">
        <v>90</v>
      </c>
      <c r="BE258" s="95">
        <f t="shared" si="74"/>
        <v>0</v>
      </c>
      <c r="BF258" s="95">
        <f t="shared" si="75"/>
        <v>0</v>
      </c>
      <c r="BG258" s="95">
        <f t="shared" si="76"/>
        <v>0</v>
      </c>
      <c r="BH258" s="95">
        <f t="shared" si="77"/>
        <v>0</v>
      </c>
      <c r="BI258" s="95">
        <f t="shared" si="78"/>
        <v>0</v>
      </c>
      <c r="BJ258" s="1" t="s">
        <v>97</v>
      </c>
      <c r="BK258" s="95">
        <f t="shared" si="79"/>
        <v>0</v>
      </c>
      <c r="BL258" s="1" t="s">
        <v>157</v>
      </c>
      <c r="BM258" s="94" t="s">
        <v>539</v>
      </c>
    </row>
    <row r="259" spans="2:65" s="8" customFormat="1" ht="24.2" customHeight="1" x14ac:dyDescent="0.2">
      <c r="B259" s="81"/>
      <c r="C259" s="96" t="s">
        <v>540</v>
      </c>
      <c r="D259" s="96" t="s">
        <v>143</v>
      </c>
      <c r="E259" s="97" t="s">
        <v>541</v>
      </c>
      <c r="F259" s="98" t="s">
        <v>534</v>
      </c>
      <c r="G259" s="99" t="s">
        <v>150</v>
      </c>
      <c r="H259" s="100">
        <v>88.498999999999995</v>
      </c>
      <c r="I259" s="101"/>
      <c r="J259" s="102">
        <f t="shared" si="70"/>
        <v>0</v>
      </c>
      <c r="K259" s="103"/>
      <c r="L259" s="104"/>
      <c r="M259" s="105" t="s">
        <v>10</v>
      </c>
      <c r="N259" s="106" t="s">
        <v>30</v>
      </c>
      <c r="P259" s="92">
        <f t="shared" si="71"/>
        <v>0</v>
      </c>
      <c r="Q259" s="92">
        <v>5.13E-3</v>
      </c>
      <c r="R259" s="92">
        <f t="shared" si="72"/>
        <v>0.45399986999999997</v>
      </c>
      <c r="S259" s="92">
        <v>0</v>
      </c>
      <c r="T259" s="93">
        <f t="shared" si="73"/>
        <v>0</v>
      </c>
      <c r="AR259" s="94" t="s">
        <v>223</v>
      </c>
      <c r="AT259" s="94" t="s">
        <v>143</v>
      </c>
      <c r="AU259" s="94" t="s">
        <v>97</v>
      </c>
      <c r="AY259" s="1" t="s">
        <v>90</v>
      </c>
      <c r="BE259" s="95">
        <f t="shared" si="74"/>
        <v>0</v>
      </c>
      <c r="BF259" s="95">
        <f t="shared" si="75"/>
        <v>0</v>
      </c>
      <c r="BG259" s="95">
        <f t="shared" si="76"/>
        <v>0</v>
      </c>
      <c r="BH259" s="95">
        <f t="shared" si="77"/>
        <v>0</v>
      </c>
      <c r="BI259" s="95">
        <f t="shared" si="78"/>
        <v>0</v>
      </c>
      <c r="BJ259" s="1" t="s">
        <v>97</v>
      </c>
      <c r="BK259" s="95">
        <f t="shared" si="79"/>
        <v>0</v>
      </c>
      <c r="BL259" s="1" t="s">
        <v>157</v>
      </c>
      <c r="BM259" s="94" t="s">
        <v>542</v>
      </c>
    </row>
    <row r="260" spans="2:65" s="8" customFormat="1" ht="24.2" customHeight="1" x14ac:dyDescent="0.2">
      <c r="B260" s="81"/>
      <c r="C260" s="82" t="s">
        <v>543</v>
      </c>
      <c r="D260" s="82" t="s">
        <v>92</v>
      </c>
      <c r="E260" s="83" t="s">
        <v>544</v>
      </c>
      <c r="F260" s="84" t="s">
        <v>545</v>
      </c>
      <c r="G260" s="85" t="s">
        <v>150</v>
      </c>
      <c r="H260" s="86">
        <v>127.22</v>
      </c>
      <c r="I260" s="87"/>
      <c r="J260" s="88">
        <f t="shared" si="70"/>
        <v>0</v>
      </c>
      <c r="K260" s="89"/>
      <c r="L260" s="9"/>
      <c r="M260" s="90" t="s">
        <v>10</v>
      </c>
      <c r="N260" s="91" t="s">
        <v>30</v>
      </c>
      <c r="P260" s="92">
        <f t="shared" si="71"/>
        <v>0</v>
      </c>
      <c r="Q260" s="92">
        <v>0</v>
      </c>
      <c r="R260" s="92">
        <f t="shared" si="72"/>
        <v>0</v>
      </c>
      <c r="S260" s="92">
        <v>0</v>
      </c>
      <c r="T260" s="93">
        <f t="shared" si="73"/>
        <v>0</v>
      </c>
      <c r="AR260" s="94" t="s">
        <v>157</v>
      </c>
      <c r="AT260" s="94" t="s">
        <v>92</v>
      </c>
      <c r="AU260" s="94" t="s">
        <v>97</v>
      </c>
      <c r="AY260" s="1" t="s">
        <v>90</v>
      </c>
      <c r="BE260" s="95">
        <f t="shared" si="74"/>
        <v>0</v>
      </c>
      <c r="BF260" s="95">
        <f t="shared" si="75"/>
        <v>0</v>
      </c>
      <c r="BG260" s="95">
        <f t="shared" si="76"/>
        <v>0</v>
      </c>
      <c r="BH260" s="95">
        <f t="shared" si="77"/>
        <v>0</v>
      </c>
      <c r="BI260" s="95">
        <f t="shared" si="78"/>
        <v>0</v>
      </c>
      <c r="BJ260" s="1" t="s">
        <v>97</v>
      </c>
      <c r="BK260" s="95">
        <f t="shared" si="79"/>
        <v>0</v>
      </c>
      <c r="BL260" s="1" t="s">
        <v>157</v>
      </c>
      <c r="BM260" s="94" t="s">
        <v>546</v>
      </c>
    </row>
    <row r="261" spans="2:65" s="8" customFormat="1" ht="24.2" customHeight="1" x14ac:dyDescent="0.2">
      <c r="B261" s="81"/>
      <c r="C261" s="96" t="s">
        <v>547</v>
      </c>
      <c r="D261" s="96" t="s">
        <v>143</v>
      </c>
      <c r="E261" s="97" t="s">
        <v>548</v>
      </c>
      <c r="F261" s="98" t="s">
        <v>549</v>
      </c>
      <c r="G261" s="99" t="s">
        <v>550</v>
      </c>
      <c r="H261" s="100">
        <v>254.44</v>
      </c>
      <c r="I261" s="101"/>
      <c r="J261" s="102">
        <f t="shared" si="70"/>
        <v>0</v>
      </c>
      <c r="K261" s="103"/>
      <c r="L261" s="104"/>
      <c r="M261" s="105" t="s">
        <v>10</v>
      </c>
      <c r="N261" s="106" t="s">
        <v>30</v>
      </c>
      <c r="P261" s="92">
        <f t="shared" si="71"/>
        <v>0</v>
      </c>
      <c r="Q261" s="92">
        <v>1E-3</v>
      </c>
      <c r="R261" s="92">
        <f t="shared" si="72"/>
        <v>0.25444</v>
      </c>
      <c r="S261" s="92">
        <v>0</v>
      </c>
      <c r="T261" s="93">
        <f t="shared" si="73"/>
        <v>0</v>
      </c>
      <c r="AR261" s="94" t="s">
        <v>223</v>
      </c>
      <c r="AT261" s="94" t="s">
        <v>143</v>
      </c>
      <c r="AU261" s="94" t="s">
        <v>97</v>
      </c>
      <c r="AY261" s="1" t="s">
        <v>90</v>
      </c>
      <c r="BE261" s="95">
        <f t="shared" si="74"/>
        <v>0</v>
      </c>
      <c r="BF261" s="95">
        <f t="shared" si="75"/>
        <v>0</v>
      </c>
      <c r="BG261" s="95">
        <f t="shared" si="76"/>
        <v>0</v>
      </c>
      <c r="BH261" s="95">
        <f t="shared" si="77"/>
        <v>0</v>
      </c>
      <c r="BI261" s="95">
        <f t="shared" si="78"/>
        <v>0</v>
      </c>
      <c r="BJ261" s="1" t="s">
        <v>97</v>
      </c>
      <c r="BK261" s="95">
        <f t="shared" si="79"/>
        <v>0</v>
      </c>
      <c r="BL261" s="1" t="s">
        <v>157</v>
      </c>
      <c r="BM261" s="94" t="s">
        <v>551</v>
      </c>
    </row>
    <row r="262" spans="2:65" s="8" customFormat="1" ht="24.2" customHeight="1" x14ac:dyDescent="0.2">
      <c r="B262" s="81"/>
      <c r="C262" s="96" t="s">
        <v>552</v>
      </c>
      <c r="D262" s="96" t="s">
        <v>143</v>
      </c>
      <c r="E262" s="97" t="s">
        <v>553</v>
      </c>
      <c r="F262" s="98" t="s">
        <v>554</v>
      </c>
      <c r="G262" s="99" t="s">
        <v>230</v>
      </c>
      <c r="H262" s="100">
        <v>189.26</v>
      </c>
      <c r="I262" s="101"/>
      <c r="J262" s="102">
        <f t="shared" si="70"/>
        <v>0</v>
      </c>
      <c r="K262" s="103"/>
      <c r="L262" s="104"/>
      <c r="M262" s="105" t="s">
        <v>10</v>
      </c>
      <c r="N262" s="106" t="s">
        <v>30</v>
      </c>
      <c r="P262" s="92">
        <f t="shared" si="71"/>
        <v>0</v>
      </c>
      <c r="Q262" s="92">
        <v>5.0000000000000002E-5</v>
      </c>
      <c r="R262" s="92">
        <f t="shared" si="72"/>
        <v>9.4629999999999992E-3</v>
      </c>
      <c r="S262" s="92">
        <v>0</v>
      </c>
      <c r="T262" s="93">
        <f t="shared" si="73"/>
        <v>0</v>
      </c>
      <c r="AR262" s="94" t="s">
        <v>223</v>
      </c>
      <c r="AT262" s="94" t="s">
        <v>143</v>
      </c>
      <c r="AU262" s="94" t="s">
        <v>97</v>
      </c>
      <c r="AY262" s="1" t="s">
        <v>90</v>
      </c>
      <c r="BE262" s="95">
        <f t="shared" si="74"/>
        <v>0</v>
      </c>
      <c r="BF262" s="95">
        <f t="shared" si="75"/>
        <v>0</v>
      </c>
      <c r="BG262" s="95">
        <f t="shared" si="76"/>
        <v>0</v>
      </c>
      <c r="BH262" s="95">
        <f t="shared" si="77"/>
        <v>0</v>
      </c>
      <c r="BI262" s="95">
        <f t="shared" si="78"/>
        <v>0</v>
      </c>
      <c r="BJ262" s="1" t="s">
        <v>97</v>
      </c>
      <c r="BK262" s="95">
        <f t="shared" si="79"/>
        <v>0</v>
      </c>
      <c r="BL262" s="1" t="s">
        <v>157</v>
      </c>
      <c r="BM262" s="94" t="s">
        <v>555</v>
      </c>
    </row>
    <row r="263" spans="2:65" s="8" customFormat="1" ht="24.2" customHeight="1" x14ac:dyDescent="0.2">
      <c r="B263" s="81"/>
      <c r="C263" s="82" t="s">
        <v>556</v>
      </c>
      <c r="D263" s="82" t="s">
        <v>92</v>
      </c>
      <c r="E263" s="83" t="s">
        <v>557</v>
      </c>
      <c r="F263" s="84" t="s">
        <v>558</v>
      </c>
      <c r="G263" s="85" t="s">
        <v>150</v>
      </c>
      <c r="H263" s="86">
        <v>144.25200000000001</v>
      </c>
      <c r="I263" s="87"/>
      <c r="J263" s="88">
        <f t="shared" si="70"/>
        <v>0</v>
      </c>
      <c r="K263" s="89"/>
      <c r="L263" s="9"/>
      <c r="M263" s="90" t="s">
        <v>10</v>
      </c>
      <c r="N263" s="91" t="s">
        <v>30</v>
      </c>
      <c r="P263" s="92">
        <f t="shared" si="71"/>
        <v>0</v>
      </c>
      <c r="Q263" s="92">
        <v>0</v>
      </c>
      <c r="R263" s="92">
        <f t="shared" si="72"/>
        <v>0</v>
      </c>
      <c r="S263" s="92">
        <v>0</v>
      </c>
      <c r="T263" s="93">
        <f t="shared" si="73"/>
        <v>0</v>
      </c>
      <c r="AR263" s="94" t="s">
        <v>157</v>
      </c>
      <c r="AT263" s="94" t="s">
        <v>92</v>
      </c>
      <c r="AU263" s="94" t="s">
        <v>97</v>
      </c>
      <c r="AY263" s="1" t="s">
        <v>90</v>
      </c>
      <c r="BE263" s="95">
        <f t="shared" si="74"/>
        <v>0</v>
      </c>
      <c r="BF263" s="95">
        <f t="shared" si="75"/>
        <v>0</v>
      </c>
      <c r="BG263" s="95">
        <f t="shared" si="76"/>
        <v>0</v>
      </c>
      <c r="BH263" s="95">
        <f t="shared" si="77"/>
        <v>0</v>
      </c>
      <c r="BI263" s="95">
        <f t="shared" si="78"/>
        <v>0</v>
      </c>
      <c r="BJ263" s="1" t="s">
        <v>97</v>
      </c>
      <c r="BK263" s="95">
        <f t="shared" si="79"/>
        <v>0</v>
      </c>
      <c r="BL263" s="1" t="s">
        <v>157</v>
      </c>
      <c r="BM263" s="94" t="s">
        <v>559</v>
      </c>
    </row>
    <row r="264" spans="2:65" s="8" customFormat="1" ht="24.2" customHeight="1" x14ac:dyDescent="0.2">
      <c r="B264" s="81"/>
      <c r="C264" s="96" t="s">
        <v>560</v>
      </c>
      <c r="D264" s="96" t="s">
        <v>143</v>
      </c>
      <c r="E264" s="97" t="s">
        <v>548</v>
      </c>
      <c r="F264" s="98" t="s">
        <v>549</v>
      </c>
      <c r="G264" s="99" t="s">
        <v>550</v>
      </c>
      <c r="H264" s="100">
        <v>288.50400000000002</v>
      </c>
      <c r="I264" s="101"/>
      <c r="J264" s="102">
        <f t="shared" si="70"/>
        <v>0</v>
      </c>
      <c r="K264" s="103"/>
      <c r="L264" s="104"/>
      <c r="M264" s="105" t="s">
        <v>10</v>
      </c>
      <c r="N264" s="106" t="s">
        <v>30</v>
      </c>
      <c r="P264" s="92">
        <f t="shared" si="71"/>
        <v>0</v>
      </c>
      <c r="Q264" s="92">
        <v>1E-3</v>
      </c>
      <c r="R264" s="92">
        <f t="shared" si="72"/>
        <v>0.28850400000000004</v>
      </c>
      <c r="S264" s="92">
        <v>0</v>
      </c>
      <c r="T264" s="93">
        <f t="shared" si="73"/>
        <v>0</v>
      </c>
      <c r="AR264" s="94" t="s">
        <v>223</v>
      </c>
      <c r="AT264" s="94" t="s">
        <v>143</v>
      </c>
      <c r="AU264" s="94" t="s">
        <v>97</v>
      </c>
      <c r="AY264" s="1" t="s">
        <v>90</v>
      </c>
      <c r="BE264" s="95">
        <f t="shared" si="74"/>
        <v>0</v>
      </c>
      <c r="BF264" s="95">
        <f t="shared" si="75"/>
        <v>0</v>
      </c>
      <c r="BG264" s="95">
        <f t="shared" si="76"/>
        <v>0</v>
      </c>
      <c r="BH264" s="95">
        <f t="shared" si="77"/>
        <v>0</v>
      </c>
      <c r="BI264" s="95">
        <f t="shared" si="78"/>
        <v>0</v>
      </c>
      <c r="BJ264" s="1" t="s">
        <v>97</v>
      </c>
      <c r="BK264" s="95">
        <f t="shared" si="79"/>
        <v>0</v>
      </c>
      <c r="BL264" s="1" t="s">
        <v>157</v>
      </c>
      <c r="BM264" s="94" t="s">
        <v>561</v>
      </c>
    </row>
    <row r="265" spans="2:65" s="8" customFormat="1" ht="24.2" customHeight="1" x14ac:dyDescent="0.2">
      <c r="B265" s="81"/>
      <c r="C265" s="96" t="s">
        <v>562</v>
      </c>
      <c r="D265" s="96" t="s">
        <v>143</v>
      </c>
      <c r="E265" s="97" t="s">
        <v>553</v>
      </c>
      <c r="F265" s="98" t="s">
        <v>554</v>
      </c>
      <c r="G265" s="99" t="s">
        <v>230</v>
      </c>
      <c r="H265" s="100">
        <v>92.8</v>
      </c>
      <c r="I265" s="101"/>
      <c r="J265" s="102">
        <f t="shared" si="70"/>
        <v>0</v>
      </c>
      <c r="K265" s="103"/>
      <c r="L265" s="104"/>
      <c r="M265" s="105" t="s">
        <v>10</v>
      </c>
      <c r="N265" s="106" t="s">
        <v>30</v>
      </c>
      <c r="P265" s="92">
        <f t="shared" si="71"/>
        <v>0</v>
      </c>
      <c r="Q265" s="92">
        <v>5.0000000000000002E-5</v>
      </c>
      <c r="R265" s="92">
        <f t="shared" si="72"/>
        <v>4.64E-3</v>
      </c>
      <c r="S265" s="92">
        <v>0</v>
      </c>
      <c r="T265" s="93">
        <f t="shared" si="73"/>
        <v>0</v>
      </c>
      <c r="AR265" s="94" t="s">
        <v>223</v>
      </c>
      <c r="AT265" s="94" t="s">
        <v>143</v>
      </c>
      <c r="AU265" s="94" t="s">
        <v>97</v>
      </c>
      <c r="AY265" s="1" t="s">
        <v>90</v>
      </c>
      <c r="BE265" s="95">
        <f t="shared" si="74"/>
        <v>0</v>
      </c>
      <c r="BF265" s="95">
        <f t="shared" si="75"/>
        <v>0</v>
      </c>
      <c r="BG265" s="95">
        <f t="shared" si="76"/>
        <v>0</v>
      </c>
      <c r="BH265" s="95">
        <f t="shared" si="77"/>
        <v>0</v>
      </c>
      <c r="BI265" s="95">
        <f t="shared" si="78"/>
        <v>0</v>
      </c>
      <c r="BJ265" s="1" t="s">
        <v>97</v>
      </c>
      <c r="BK265" s="95">
        <f t="shared" si="79"/>
        <v>0</v>
      </c>
      <c r="BL265" s="1" t="s">
        <v>157</v>
      </c>
      <c r="BM265" s="94" t="s">
        <v>563</v>
      </c>
    </row>
    <row r="266" spans="2:65" s="8" customFormat="1" ht="24.2" customHeight="1" x14ac:dyDescent="0.2">
      <c r="B266" s="81"/>
      <c r="C266" s="82" t="s">
        <v>564</v>
      </c>
      <c r="D266" s="82" t="s">
        <v>92</v>
      </c>
      <c r="E266" s="83" t="s">
        <v>565</v>
      </c>
      <c r="F266" s="84" t="s">
        <v>566</v>
      </c>
      <c r="G266" s="85" t="s">
        <v>506</v>
      </c>
      <c r="H266" s="107"/>
      <c r="I266" s="87"/>
      <c r="J266" s="88">
        <f t="shared" si="70"/>
        <v>0</v>
      </c>
      <c r="K266" s="89"/>
      <c r="L266" s="9"/>
      <c r="M266" s="90" t="s">
        <v>10</v>
      </c>
      <c r="N266" s="91" t="s">
        <v>30</v>
      </c>
      <c r="P266" s="92">
        <f t="shared" si="71"/>
        <v>0</v>
      </c>
      <c r="Q266" s="92">
        <v>0</v>
      </c>
      <c r="R266" s="92">
        <f t="shared" si="72"/>
        <v>0</v>
      </c>
      <c r="S266" s="92">
        <v>0</v>
      </c>
      <c r="T266" s="93">
        <f t="shared" si="73"/>
        <v>0</v>
      </c>
      <c r="AR266" s="94" t="s">
        <v>157</v>
      </c>
      <c r="AT266" s="94" t="s">
        <v>92</v>
      </c>
      <c r="AU266" s="94" t="s">
        <v>97</v>
      </c>
      <c r="AY266" s="1" t="s">
        <v>90</v>
      </c>
      <c r="BE266" s="95">
        <f t="shared" si="74"/>
        <v>0</v>
      </c>
      <c r="BF266" s="95">
        <f t="shared" si="75"/>
        <v>0</v>
      </c>
      <c r="BG266" s="95">
        <f t="shared" si="76"/>
        <v>0</v>
      </c>
      <c r="BH266" s="95">
        <f t="shared" si="77"/>
        <v>0</v>
      </c>
      <c r="BI266" s="95">
        <f t="shared" si="78"/>
        <v>0</v>
      </c>
      <c r="BJ266" s="1" t="s">
        <v>97</v>
      </c>
      <c r="BK266" s="95">
        <f t="shared" si="79"/>
        <v>0</v>
      </c>
      <c r="BL266" s="1" t="s">
        <v>157</v>
      </c>
      <c r="BM266" s="94" t="s">
        <v>567</v>
      </c>
    </row>
    <row r="267" spans="2:65" s="68" customFormat="1" ht="22.9" customHeight="1" x14ac:dyDescent="0.2">
      <c r="B267" s="69"/>
      <c r="D267" s="70" t="s">
        <v>86</v>
      </c>
      <c r="E267" s="79" t="s">
        <v>568</v>
      </c>
      <c r="F267" s="79" t="s">
        <v>569</v>
      </c>
      <c r="I267" s="72"/>
      <c r="J267" s="80">
        <f>BK267</f>
        <v>0</v>
      </c>
      <c r="L267" s="69"/>
      <c r="M267" s="74"/>
      <c r="P267" s="75">
        <f>SUM(P268:P270)</f>
        <v>0</v>
      </c>
      <c r="R267" s="75">
        <f>SUM(R268:R270)</f>
        <v>6.3939772000000006E-2</v>
      </c>
      <c r="T267" s="76">
        <f>SUM(T268:T270)</f>
        <v>0</v>
      </c>
      <c r="AR267" s="70" t="s">
        <v>97</v>
      </c>
      <c r="AT267" s="77" t="s">
        <v>86</v>
      </c>
      <c r="AU267" s="77" t="s">
        <v>89</v>
      </c>
      <c r="AY267" s="70" t="s">
        <v>90</v>
      </c>
      <c r="BK267" s="78">
        <f>SUM(BK268:BK270)</f>
        <v>0</v>
      </c>
    </row>
    <row r="268" spans="2:65" s="8" customFormat="1" ht="14.45" customHeight="1" x14ac:dyDescent="0.2">
      <c r="B268" s="81"/>
      <c r="C268" s="82" t="s">
        <v>570</v>
      </c>
      <c r="D268" s="82" t="s">
        <v>92</v>
      </c>
      <c r="E268" s="83" t="s">
        <v>571</v>
      </c>
      <c r="F268" s="84" t="s">
        <v>572</v>
      </c>
      <c r="G268" s="85" t="s">
        <v>150</v>
      </c>
      <c r="H268" s="86">
        <v>329.75599999999997</v>
      </c>
      <c r="I268" s="87"/>
      <c r="J268" s="88">
        <f>ROUND(I268*H268,2)</f>
        <v>0</v>
      </c>
      <c r="K268" s="89"/>
      <c r="L268" s="9"/>
      <c r="M268" s="90" t="s">
        <v>10</v>
      </c>
      <c r="N268" s="91" t="s">
        <v>30</v>
      </c>
      <c r="P268" s="92">
        <f>O268*H268</f>
        <v>0</v>
      </c>
      <c r="Q268" s="92">
        <v>1.9999999999999999E-6</v>
      </c>
      <c r="R268" s="92">
        <f>Q268*H268</f>
        <v>6.595119999999999E-4</v>
      </c>
      <c r="S268" s="92">
        <v>0</v>
      </c>
      <c r="T268" s="93">
        <f>S268*H268</f>
        <v>0</v>
      </c>
      <c r="AR268" s="94" t="s">
        <v>157</v>
      </c>
      <c r="AT268" s="94" t="s">
        <v>92</v>
      </c>
      <c r="AU268" s="94" t="s">
        <v>97</v>
      </c>
      <c r="AY268" s="1" t="s">
        <v>90</v>
      </c>
      <c r="BE268" s="95">
        <f>IF(N268="základná",J268,0)</f>
        <v>0</v>
      </c>
      <c r="BF268" s="95">
        <f>IF(N268="znížená",J268,0)</f>
        <v>0</v>
      </c>
      <c r="BG268" s="95">
        <f>IF(N268="zákl. prenesená",J268,0)</f>
        <v>0</v>
      </c>
      <c r="BH268" s="95">
        <f>IF(N268="zníž. prenesená",J268,0)</f>
        <v>0</v>
      </c>
      <c r="BI268" s="95">
        <f>IF(N268="nulová",J268,0)</f>
        <v>0</v>
      </c>
      <c r="BJ268" s="1" t="s">
        <v>97</v>
      </c>
      <c r="BK268" s="95">
        <f>ROUND(I268*H268,2)</f>
        <v>0</v>
      </c>
      <c r="BL268" s="1" t="s">
        <v>157</v>
      </c>
      <c r="BM268" s="94" t="s">
        <v>573</v>
      </c>
    </row>
    <row r="269" spans="2:65" s="8" customFormat="1" ht="49.15" customHeight="1" x14ac:dyDescent="0.2">
      <c r="B269" s="81"/>
      <c r="C269" s="96" t="s">
        <v>574</v>
      </c>
      <c r="D269" s="96" t="s">
        <v>143</v>
      </c>
      <c r="E269" s="97" t="s">
        <v>575</v>
      </c>
      <c r="F269" s="98" t="s">
        <v>576</v>
      </c>
      <c r="G269" s="99" t="s">
        <v>150</v>
      </c>
      <c r="H269" s="100">
        <v>333.05399999999997</v>
      </c>
      <c r="I269" s="101"/>
      <c r="J269" s="102">
        <f>ROUND(I269*H269,2)</f>
        <v>0</v>
      </c>
      <c r="K269" s="103"/>
      <c r="L269" s="104"/>
      <c r="M269" s="105" t="s">
        <v>10</v>
      </c>
      <c r="N269" s="106" t="s">
        <v>30</v>
      </c>
      <c r="P269" s="92">
        <f>O269*H269</f>
        <v>0</v>
      </c>
      <c r="Q269" s="92">
        <v>1.9000000000000001E-4</v>
      </c>
      <c r="R269" s="92">
        <f>Q269*H269</f>
        <v>6.3280260000000005E-2</v>
      </c>
      <c r="S269" s="92">
        <v>0</v>
      </c>
      <c r="T269" s="93">
        <f>S269*H269</f>
        <v>0</v>
      </c>
      <c r="AR269" s="94" t="s">
        <v>223</v>
      </c>
      <c r="AT269" s="94" t="s">
        <v>143</v>
      </c>
      <c r="AU269" s="94" t="s">
        <v>97</v>
      </c>
      <c r="AY269" s="1" t="s">
        <v>90</v>
      </c>
      <c r="BE269" s="95">
        <f>IF(N269="základná",J269,0)</f>
        <v>0</v>
      </c>
      <c r="BF269" s="95">
        <f>IF(N269="znížená",J269,0)</f>
        <v>0</v>
      </c>
      <c r="BG269" s="95">
        <f>IF(N269="zákl. prenesená",J269,0)</f>
        <v>0</v>
      </c>
      <c r="BH269" s="95">
        <f>IF(N269="zníž. prenesená",J269,0)</f>
        <v>0</v>
      </c>
      <c r="BI269" s="95">
        <f>IF(N269="nulová",J269,0)</f>
        <v>0</v>
      </c>
      <c r="BJ269" s="1" t="s">
        <v>97</v>
      </c>
      <c r="BK269" s="95">
        <f>ROUND(I269*H269,2)</f>
        <v>0</v>
      </c>
      <c r="BL269" s="1" t="s">
        <v>157</v>
      </c>
      <c r="BM269" s="94" t="s">
        <v>577</v>
      </c>
    </row>
    <row r="270" spans="2:65" s="8" customFormat="1" ht="24.2" customHeight="1" x14ac:dyDescent="0.2">
      <c r="B270" s="81"/>
      <c r="C270" s="82" t="s">
        <v>578</v>
      </c>
      <c r="D270" s="82" t="s">
        <v>92</v>
      </c>
      <c r="E270" s="83" t="s">
        <v>579</v>
      </c>
      <c r="F270" s="84" t="s">
        <v>580</v>
      </c>
      <c r="G270" s="85" t="s">
        <v>506</v>
      </c>
      <c r="H270" s="107"/>
      <c r="I270" s="87"/>
      <c r="J270" s="88">
        <f>ROUND(I270*H270,2)</f>
        <v>0</v>
      </c>
      <c r="K270" s="89"/>
      <c r="L270" s="9"/>
      <c r="M270" s="90" t="s">
        <v>10</v>
      </c>
      <c r="N270" s="91" t="s">
        <v>30</v>
      </c>
      <c r="P270" s="92">
        <f>O270*H270</f>
        <v>0</v>
      </c>
      <c r="Q270" s="92">
        <v>0</v>
      </c>
      <c r="R270" s="92">
        <f>Q270*H270</f>
        <v>0</v>
      </c>
      <c r="S270" s="92">
        <v>0</v>
      </c>
      <c r="T270" s="93">
        <f>S270*H270</f>
        <v>0</v>
      </c>
      <c r="AR270" s="94" t="s">
        <v>157</v>
      </c>
      <c r="AT270" s="94" t="s">
        <v>92</v>
      </c>
      <c r="AU270" s="94" t="s">
        <v>97</v>
      </c>
      <c r="AY270" s="1" t="s">
        <v>90</v>
      </c>
      <c r="BE270" s="95">
        <f>IF(N270="základná",J270,0)</f>
        <v>0</v>
      </c>
      <c r="BF270" s="95">
        <f>IF(N270="znížená",J270,0)</f>
        <v>0</v>
      </c>
      <c r="BG270" s="95">
        <f>IF(N270="zákl. prenesená",J270,0)</f>
        <v>0</v>
      </c>
      <c r="BH270" s="95">
        <f>IF(N270="zníž. prenesená",J270,0)</f>
        <v>0</v>
      </c>
      <c r="BI270" s="95">
        <f>IF(N270="nulová",J270,0)</f>
        <v>0</v>
      </c>
      <c r="BJ270" s="1" t="s">
        <v>97</v>
      </c>
      <c r="BK270" s="95">
        <f>ROUND(I270*H270,2)</f>
        <v>0</v>
      </c>
      <c r="BL270" s="1" t="s">
        <v>157</v>
      </c>
      <c r="BM270" s="94" t="s">
        <v>581</v>
      </c>
    </row>
    <row r="271" spans="2:65" s="68" customFormat="1" ht="22.9" customHeight="1" x14ac:dyDescent="0.2">
      <c r="B271" s="69"/>
      <c r="D271" s="70" t="s">
        <v>86</v>
      </c>
      <c r="E271" s="79" t="s">
        <v>582</v>
      </c>
      <c r="F271" s="79" t="s">
        <v>583</v>
      </c>
      <c r="I271" s="72"/>
      <c r="J271" s="80">
        <f>BK271</f>
        <v>0</v>
      </c>
      <c r="L271" s="69"/>
      <c r="M271" s="74"/>
      <c r="P271" s="75">
        <f>SUM(P272:P279)</f>
        <v>0</v>
      </c>
      <c r="R271" s="75">
        <f>SUM(R272:R279)</f>
        <v>3.3723983799999995</v>
      </c>
      <c r="T271" s="76">
        <f>SUM(T272:T279)</f>
        <v>0</v>
      </c>
      <c r="AR271" s="70" t="s">
        <v>97</v>
      </c>
      <c r="AT271" s="77" t="s">
        <v>86</v>
      </c>
      <c r="AU271" s="77" t="s">
        <v>89</v>
      </c>
      <c r="AY271" s="70" t="s">
        <v>90</v>
      </c>
      <c r="BK271" s="78">
        <f>SUM(BK272:BK279)</f>
        <v>0</v>
      </c>
    </row>
    <row r="272" spans="2:65" s="8" customFormat="1" ht="24.2" customHeight="1" x14ac:dyDescent="0.2">
      <c r="B272" s="81"/>
      <c r="C272" s="82" t="s">
        <v>584</v>
      </c>
      <c r="D272" s="82" t="s">
        <v>92</v>
      </c>
      <c r="E272" s="83" t="s">
        <v>585</v>
      </c>
      <c r="F272" s="84" t="s">
        <v>586</v>
      </c>
      <c r="G272" s="85" t="s">
        <v>150</v>
      </c>
      <c r="H272" s="86">
        <v>459.28</v>
      </c>
      <c r="I272" s="87"/>
      <c r="J272" s="88">
        <f t="shared" ref="J272:J279" si="80">ROUND(I272*H272,2)</f>
        <v>0</v>
      </c>
      <c r="K272" s="89"/>
      <c r="L272" s="9"/>
      <c r="M272" s="90" t="s">
        <v>10</v>
      </c>
      <c r="N272" s="91" t="s">
        <v>30</v>
      </c>
      <c r="P272" s="92">
        <f t="shared" ref="P272:P279" si="81">O272*H272</f>
        <v>0</v>
      </c>
      <c r="Q272" s="92">
        <v>0</v>
      </c>
      <c r="R272" s="92">
        <f t="shared" ref="R272:R279" si="82">Q272*H272</f>
        <v>0</v>
      </c>
      <c r="S272" s="92">
        <v>0</v>
      </c>
      <c r="T272" s="93">
        <f t="shared" ref="T272:T279" si="83">S272*H272</f>
        <v>0</v>
      </c>
      <c r="AR272" s="94" t="s">
        <v>157</v>
      </c>
      <c r="AT272" s="94" t="s">
        <v>92</v>
      </c>
      <c r="AU272" s="94" t="s">
        <v>97</v>
      </c>
      <c r="AY272" s="1" t="s">
        <v>90</v>
      </c>
      <c r="BE272" s="95">
        <f t="shared" ref="BE272:BE279" si="84">IF(N272="základná",J272,0)</f>
        <v>0</v>
      </c>
      <c r="BF272" s="95">
        <f t="shared" ref="BF272:BF279" si="85">IF(N272="znížená",J272,0)</f>
        <v>0</v>
      </c>
      <c r="BG272" s="95">
        <f t="shared" ref="BG272:BG279" si="86">IF(N272="zákl. prenesená",J272,0)</f>
        <v>0</v>
      </c>
      <c r="BH272" s="95">
        <f t="shared" ref="BH272:BH279" si="87">IF(N272="zníž. prenesená",J272,0)</f>
        <v>0</v>
      </c>
      <c r="BI272" s="95">
        <f t="shared" ref="BI272:BI279" si="88">IF(N272="nulová",J272,0)</f>
        <v>0</v>
      </c>
      <c r="BJ272" s="1" t="s">
        <v>97</v>
      </c>
      <c r="BK272" s="95">
        <f t="shared" ref="BK272:BK279" si="89">ROUND(I272*H272,2)</f>
        <v>0</v>
      </c>
      <c r="BL272" s="1" t="s">
        <v>157</v>
      </c>
      <c r="BM272" s="94" t="s">
        <v>587</v>
      </c>
    </row>
    <row r="273" spans="2:65" s="8" customFormat="1" ht="24.2" customHeight="1" x14ac:dyDescent="0.2">
      <c r="B273" s="81"/>
      <c r="C273" s="96" t="s">
        <v>588</v>
      </c>
      <c r="D273" s="96" t="s">
        <v>143</v>
      </c>
      <c r="E273" s="97" t="s">
        <v>589</v>
      </c>
      <c r="F273" s="98" t="s">
        <v>590</v>
      </c>
      <c r="G273" s="99" t="s">
        <v>150</v>
      </c>
      <c r="H273" s="100">
        <v>463.87299999999999</v>
      </c>
      <c r="I273" s="101"/>
      <c r="J273" s="102">
        <f t="shared" si="80"/>
        <v>0</v>
      </c>
      <c r="K273" s="103"/>
      <c r="L273" s="104"/>
      <c r="M273" s="105" t="s">
        <v>10</v>
      </c>
      <c r="N273" s="106" t="s">
        <v>30</v>
      </c>
      <c r="P273" s="92">
        <f t="shared" si="81"/>
        <v>0</v>
      </c>
      <c r="Q273" s="92">
        <v>6.0000000000000001E-3</v>
      </c>
      <c r="R273" s="92">
        <f t="shared" si="82"/>
        <v>2.7832379999999999</v>
      </c>
      <c r="S273" s="92">
        <v>0</v>
      </c>
      <c r="T273" s="93">
        <f t="shared" si="83"/>
        <v>0</v>
      </c>
      <c r="AR273" s="94" t="s">
        <v>223</v>
      </c>
      <c r="AT273" s="94" t="s">
        <v>143</v>
      </c>
      <c r="AU273" s="94" t="s">
        <v>97</v>
      </c>
      <c r="AY273" s="1" t="s">
        <v>90</v>
      </c>
      <c r="BE273" s="95">
        <f t="shared" si="84"/>
        <v>0</v>
      </c>
      <c r="BF273" s="95">
        <f t="shared" si="85"/>
        <v>0</v>
      </c>
      <c r="BG273" s="95">
        <f t="shared" si="86"/>
        <v>0</v>
      </c>
      <c r="BH273" s="95">
        <f t="shared" si="87"/>
        <v>0</v>
      </c>
      <c r="BI273" s="95">
        <f t="shared" si="88"/>
        <v>0</v>
      </c>
      <c r="BJ273" s="1" t="s">
        <v>97</v>
      </c>
      <c r="BK273" s="95">
        <f t="shared" si="89"/>
        <v>0</v>
      </c>
      <c r="BL273" s="1" t="s">
        <v>157</v>
      </c>
      <c r="BM273" s="94" t="s">
        <v>591</v>
      </c>
    </row>
    <row r="274" spans="2:65" s="8" customFormat="1" ht="24.2" customHeight="1" x14ac:dyDescent="0.2">
      <c r="B274" s="81"/>
      <c r="C274" s="82" t="s">
        <v>592</v>
      </c>
      <c r="D274" s="82" t="s">
        <v>92</v>
      </c>
      <c r="E274" s="83" t="s">
        <v>593</v>
      </c>
      <c r="F274" s="84" t="s">
        <v>594</v>
      </c>
      <c r="G274" s="85" t="s">
        <v>150</v>
      </c>
      <c r="H274" s="86">
        <v>194.77</v>
      </c>
      <c r="I274" s="87"/>
      <c r="J274" s="88">
        <f t="shared" si="80"/>
        <v>0</v>
      </c>
      <c r="K274" s="89"/>
      <c r="L274" s="9"/>
      <c r="M274" s="90" t="s">
        <v>10</v>
      </c>
      <c r="N274" s="91" t="s">
        <v>30</v>
      </c>
      <c r="P274" s="92">
        <f t="shared" si="81"/>
        <v>0</v>
      </c>
      <c r="Q274" s="92">
        <v>0</v>
      </c>
      <c r="R274" s="92">
        <f t="shared" si="82"/>
        <v>0</v>
      </c>
      <c r="S274" s="92">
        <v>0</v>
      </c>
      <c r="T274" s="93">
        <f t="shared" si="83"/>
        <v>0</v>
      </c>
      <c r="AR274" s="94" t="s">
        <v>157</v>
      </c>
      <c r="AT274" s="94" t="s">
        <v>92</v>
      </c>
      <c r="AU274" s="94" t="s">
        <v>97</v>
      </c>
      <c r="AY274" s="1" t="s">
        <v>90</v>
      </c>
      <c r="BE274" s="95">
        <f t="shared" si="84"/>
        <v>0</v>
      </c>
      <c r="BF274" s="95">
        <f t="shared" si="85"/>
        <v>0</v>
      </c>
      <c r="BG274" s="95">
        <f t="shared" si="86"/>
        <v>0</v>
      </c>
      <c r="BH274" s="95">
        <f t="shared" si="87"/>
        <v>0</v>
      </c>
      <c r="BI274" s="95">
        <f t="shared" si="88"/>
        <v>0</v>
      </c>
      <c r="BJ274" s="1" t="s">
        <v>97</v>
      </c>
      <c r="BK274" s="95">
        <f t="shared" si="89"/>
        <v>0</v>
      </c>
      <c r="BL274" s="1" t="s">
        <v>157</v>
      </c>
      <c r="BM274" s="94" t="s">
        <v>595</v>
      </c>
    </row>
    <row r="275" spans="2:65" s="8" customFormat="1" ht="24.2" customHeight="1" x14ac:dyDescent="0.2">
      <c r="B275" s="81"/>
      <c r="C275" s="96" t="s">
        <v>596</v>
      </c>
      <c r="D275" s="96" t="s">
        <v>143</v>
      </c>
      <c r="E275" s="97" t="s">
        <v>597</v>
      </c>
      <c r="F275" s="98" t="s">
        <v>598</v>
      </c>
      <c r="G275" s="99" t="s">
        <v>150</v>
      </c>
      <c r="H275" s="100">
        <v>198.66499999999999</v>
      </c>
      <c r="I275" s="101"/>
      <c r="J275" s="102">
        <f t="shared" si="80"/>
        <v>0</v>
      </c>
      <c r="K275" s="103"/>
      <c r="L275" s="104"/>
      <c r="M275" s="105" t="s">
        <v>10</v>
      </c>
      <c r="N275" s="106" t="s">
        <v>30</v>
      </c>
      <c r="P275" s="92">
        <f t="shared" si="81"/>
        <v>0</v>
      </c>
      <c r="Q275" s="92">
        <v>2.9999999999999997E-4</v>
      </c>
      <c r="R275" s="92">
        <f t="shared" si="82"/>
        <v>5.9599499999999993E-2</v>
      </c>
      <c r="S275" s="92">
        <v>0</v>
      </c>
      <c r="T275" s="93">
        <f t="shared" si="83"/>
        <v>0</v>
      </c>
      <c r="AR275" s="94" t="s">
        <v>223</v>
      </c>
      <c r="AT275" s="94" t="s">
        <v>143</v>
      </c>
      <c r="AU275" s="94" t="s">
        <v>97</v>
      </c>
      <c r="AY275" s="1" t="s">
        <v>90</v>
      </c>
      <c r="BE275" s="95">
        <f t="shared" si="84"/>
        <v>0</v>
      </c>
      <c r="BF275" s="95">
        <f t="shared" si="85"/>
        <v>0</v>
      </c>
      <c r="BG275" s="95">
        <f t="shared" si="86"/>
        <v>0</v>
      </c>
      <c r="BH275" s="95">
        <f t="shared" si="87"/>
        <v>0</v>
      </c>
      <c r="BI275" s="95">
        <f t="shared" si="88"/>
        <v>0</v>
      </c>
      <c r="BJ275" s="1" t="s">
        <v>97</v>
      </c>
      <c r="BK275" s="95">
        <f t="shared" si="89"/>
        <v>0</v>
      </c>
      <c r="BL275" s="1" t="s">
        <v>157</v>
      </c>
      <c r="BM275" s="94" t="s">
        <v>599</v>
      </c>
    </row>
    <row r="276" spans="2:65" s="8" customFormat="1" ht="24.2" customHeight="1" x14ac:dyDescent="0.2">
      <c r="B276" s="81"/>
      <c r="C276" s="82" t="s">
        <v>600</v>
      </c>
      <c r="D276" s="82" t="s">
        <v>92</v>
      </c>
      <c r="E276" s="83" t="s">
        <v>601</v>
      </c>
      <c r="F276" s="84" t="s">
        <v>602</v>
      </c>
      <c r="G276" s="85" t="s">
        <v>150</v>
      </c>
      <c r="H276" s="86">
        <v>219.48</v>
      </c>
      <c r="I276" s="87"/>
      <c r="J276" s="88">
        <f t="shared" si="80"/>
        <v>0</v>
      </c>
      <c r="K276" s="89"/>
      <c r="L276" s="9"/>
      <c r="M276" s="90" t="s">
        <v>10</v>
      </c>
      <c r="N276" s="91" t="s">
        <v>30</v>
      </c>
      <c r="P276" s="92">
        <f t="shared" si="81"/>
        <v>0</v>
      </c>
      <c r="Q276" s="92">
        <v>0</v>
      </c>
      <c r="R276" s="92">
        <f t="shared" si="82"/>
        <v>0</v>
      </c>
      <c r="S276" s="92">
        <v>0</v>
      </c>
      <c r="T276" s="93">
        <f t="shared" si="83"/>
        <v>0</v>
      </c>
      <c r="AR276" s="94" t="s">
        <v>157</v>
      </c>
      <c r="AT276" s="94" t="s">
        <v>92</v>
      </c>
      <c r="AU276" s="94" t="s">
        <v>97</v>
      </c>
      <c r="AY276" s="1" t="s">
        <v>90</v>
      </c>
      <c r="BE276" s="95">
        <f t="shared" si="84"/>
        <v>0</v>
      </c>
      <c r="BF276" s="95">
        <f t="shared" si="85"/>
        <v>0</v>
      </c>
      <c r="BG276" s="95">
        <f t="shared" si="86"/>
        <v>0</v>
      </c>
      <c r="BH276" s="95">
        <f t="shared" si="87"/>
        <v>0</v>
      </c>
      <c r="BI276" s="95">
        <f t="shared" si="88"/>
        <v>0</v>
      </c>
      <c r="BJ276" s="1" t="s">
        <v>97</v>
      </c>
      <c r="BK276" s="95">
        <f t="shared" si="89"/>
        <v>0</v>
      </c>
      <c r="BL276" s="1" t="s">
        <v>157</v>
      </c>
      <c r="BM276" s="94" t="s">
        <v>603</v>
      </c>
    </row>
    <row r="277" spans="2:65" s="8" customFormat="1" ht="24.2" customHeight="1" x14ac:dyDescent="0.2">
      <c r="B277" s="81"/>
      <c r="C277" s="96" t="s">
        <v>604</v>
      </c>
      <c r="D277" s="96" t="s">
        <v>143</v>
      </c>
      <c r="E277" s="97" t="s">
        <v>605</v>
      </c>
      <c r="F277" s="98" t="s">
        <v>606</v>
      </c>
      <c r="G277" s="99" t="s">
        <v>150</v>
      </c>
      <c r="H277" s="100">
        <v>228.25899999999999</v>
      </c>
      <c r="I277" s="101"/>
      <c r="J277" s="102">
        <f t="shared" si="80"/>
        <v>0</v>
      </c>
      <c r="K277" s="103"/>
      <c r="L277" s="104"/>
      <c r="M277" s="105" t="s">
        <v>10</v>
      </c>
      <c r="N277" s="106" t="s">
        <v>30</v>
      </c>
      <c r="P277" s="92">
        <f t="shared" si="81"/>
        <v>0</v>
      </c>
      <c r="Q277" s="92">
        <v>8.7000000000000001E-4</v>
      </c>
      <c r="R277" s="92">
        <f t="shared" si="82"/>
        <v>0.19858532999999998</v>
      </c>
      <c r="S277" s="92">
        <v>0</v>
      </c>
      <c r="T277" s="93">
        <f t="shared" si="83"/>
        <v>0</v>
      </c>
      <c r="AR277" s="94" t="s">
        <v>223</v>
      </c>
      <c r="AT277" s="94" t="s">
        <v>143</v>
      </c>
      <c r="AU277" s="94" t="s">
        <v>97</v>
      </c>
      <c r="AY277" s="1" t="s">
        <v>90</v>
      </c>
      <c r="BE277" s="95">
        <f t="shared" si="84"/>
        <v>0</v>
      </c>
      <c r="BF277" s="95">
        <f t="shared" si="85"/>
        <v>0</v>
      </c>
      <c r="BG277" s="95">
        <f t="shared" si="86"/>
        <v>0</v>
      </c>
      <c r="BH277" s="95">
        <f t="shared" si="87"/>
        <v>0</v>
      </c>
      <c r="BI277" s="95">
        <f t="shared" si="88"/>
        <v>0</v>
      </c>
      <c r="BJ277" s="1" t="s">
        <v>97</v>
      </c>
      <c r="BK277" s="95">
        <f t="shared" si="89"/>
        <v>0</v>
      </c>
      <c r="BL277" s="1" t="s">
        <v>157</v>
      </c>
      <c r="BM277" s="94" t="s">
        <v>607</v>
      </c>
    </row>
    <row r="278" spans="2:65" s="8" customFormat="1" ht="24.2" customHeight="1" x14ac:dyDescent="0.2">
      <c r="B278" s="81"/>
      <c r="C278" s="96" t="s">
        <v>608</v>
      </c>
      <c r="D278" s="96" t="s">
        <v>143</v>
      </c>
      <c r="E278" s="97" t="s">
        <v>609</v>
      </c>
      <c r="F278" s="98" t="s">
        <v>610</v>
      </c>
      <c r="G278" s="99" t="s">
        <v>150</v>
      </c>
      <c r="H278" s="100">
        <v>228.25899999999999</v>
      </c>
      <c r="I278" s="101"/>
      <c r="J278" s="102">
        <f t="shared" si="80"/>
        <v>0</v>
      </c>
      <c r="K278" s="103"/>
      <c r="L278" s="104"/>
      <c r="M278" s="105" t="s">
        <v>10</v>
      </c>
      <c r="N278" s="106" t="s">
        <v>30</v>
      </c>
      <c r="P278" s="92">
        <f t="shared" si="81"/>
        <v>0</v>
      </c>
      <c r="Q278" s="92">
        <v>1.4499999999999999E-3</v>
      </c>
      <c r="R278" s="92">
        <f t="shared" si="82"/>
        <v>0.33097554999999995</v>
      </c>
      <c r="S278" s="92">
        <v>0</v>
      </c>
      <c r="T278" s="93">
        <f t="shared" si="83"/>
        <v>0</v>
      </c>
      <c r="AR278" s="94" t="s">
        <v>223</v>
      </c>
      <c r="AT278" s="94" t="s">
        <v>143</v>
      </c>
      <c r="AU278" s="94" t="s">
        <v>97</v>
      </c>
      <c r="AY278" s="1" t="s">
        <v>90</v>
      </c>
      <c r="BE278" s="95">
        <f t="shared" si="84"/>
        <v>0</v>
      </c>
      <c r="BF278" s="95">
        <f t="shared" si="85"/>
        <v>0</v>
      </c>
      <c r="BG278" s="95">
        <f t="shared" si="86"/>
        <v>0</v>
      </c>
      <c r="BH278" s="95">
        <f t="shared" si="87"/>
        <v>0</v>
      </c>
      <c r="BI278" s="95">
        <f t="shared" si="88"/>
        <v>0</v>
      </c>
      <c r="BJ278" s="1" t="s">
        <v>97</v>
      </c>
      <c r="BK278" s="95">
        <f t="shared" si="89"/>
        <v>0</v>
      </c>
      <c r="BL278" s="1" t="s">
        <v>157</v>
      </c>
      <c r="BM278" s="94" t="s">
        <v>611</v>
      </c>
    </row>
    <row r="279" spans="2:65" s="8" customFormat="1" ht="24.2" customHeight="1" x14ac:dyDescent="0.2">
      <c r="B279" s="81"/>
      <c r="C279" s="82" t="s">
        <v>612</v>
      </c>
      <c r="D279" s="82" t="s">
        <v>92</v>
      </c>
      <c r="E279" s="83" t="s">
        <v>613</v>
      </c>
      <c r="F279" s="84" t="s">
        <v>614</v>
      </c>
      <c r="G279" s="85" t="s">
        <v>506</v>
      </c>
      <c r="H279" s="107"/>
      <c r="I279" s="87"/>
      <c r="J279" s="88">
        <f t="shared" si="80"/>
        <v>0</v>
      </c>
      <c r="K279" s="89"/>
      <c r="L279" s="9"/>
      <c r="M279" s="90" t="s">
        <v>10</v>
      </c>
      <c r="N279" s="91" t="s">
        <v>30</v>
      </c>
      <c r="P279" s="92">
        <f t="shared" si="81"/>
        <v>0</v>
      </c>
      <c r="Q279" s="92">
        <v>0</v>
      </c>
      <c r="R279" s="92">
        <f t="shared" si="82"/>
        <v>0</v>
      </c>
      <c r="S279" s="92">
        <v>0</v>
      </c>
      <c r="T279" s="93">
        <f t="shared" si="83"/>
        <v>0</v>
      </c>
      <c r="AR279" s="94" t="s">
        <v>157</v>
      </c>
      <c r="AT279" s="94" t="s">
        <v>92</v>
      </c>
      <c r="AU279" s="94" t="s">
        <v>97</v>
      </c>
      <c r="AY279" s="1" t="s">
        <v>90</v>
      </c>
      <c r="BE279" s="95">
        <f t="shared" si="84"/>
        <v>0</v>
      </c>
      <c r="BF279" s="95">
        <f t="shared" si="85"/>
        <v>0</v>
      </c>
      <c r="BG279" s="95">
        <f t="shared" si="86"/>
        <v>0</v>
      </c>
      <c r="BH279" s="95">
        <f t="shared" si="87"/>
        <v>0</v>
      </c>
      <c r="BI279" s="95">
        <f t="shared" si="88"/>
        <v>0</v>
      </c>
      <c r="BJ279" s="1" t="s">
        <v>97</v>
      </c>
      <c r="BK279" s="95">
        <f t="shared" si="89"/>
        <v>0</v>
      </c>
      <c r="BL279" s="1" t="s">
        <v>157</v>
      </c>
      <c r="BM279" s="94" t="s">
        <v>615</v>
      </c>
    </row>
    <row r="280" spans="2:65" s="68" customFormat="1" ht="22.9" customHeight="1" x14ac:dyDescent="0.2">
      <c r="B280" s="69"/>
      <c r="D280" s="70" t="s">
        <v>86</v>
      </c>
      <c r="E280" s="79" t="s">
        <v>616</v>
      </c>
      <c r="F280" s="79" t="s">
        <v>617</v>
      </c>
      <c r="I280" s="72"/>
      <c r="J280" s="80">
        <f>BK280</f>
        <v>0</v>
      </c>
      <c r="L280" s="69"/>
      <c r="M280" s="74"/>
      <c r="P280" s="75">
        <f>SUM(P281:P285)</f>
        <v>0</v>
      </c>
      <c r="R280" s="75">
        <f>SUM(R281:R285)</f>
        <v>1.2334880800000001</v>
      </c>
      <c r="T280" s="76">
        <f>SUM(T281:T285)</f>
        <v>0</v>
      </c>
      <c r="AR280" s="70" t="s">
        <v>97</v>
      </c>
      <c r="AT280" s="77" t="s">
        <v>86</v>
      </c>
      <c r="AU280" s="77" t="s">
        <v>89</v>
      </c>
      <c r="AY280" s="70" t="s">
        <v>90</v>
      </c>
      <c r="BK280" s="78">
        <f>SUM(BK281:BK285)</f>
        <v>0</v>
      </c>
    </row>
    <row r="281" spans="2:65" s="8" customFormat="1" ht="24.2" customHeight="1" x14ac:dyDescent="0.2">
      <c r="B281" s="81"/>
      <c r="C281" s="82" t="s">
        <v>618</v>
      </c>
      <c r="D281" s="82" t="s">
        <v>92</v>
      </c>
      <c r="E281" s="83" t="s">
        <v>619</v>
      </c>
      <c r="F281" s="84" t="s">
        <v>620</v>
      </c>
      <c r="G281" s="85" t="s">
        <v>150</v>
      </c>
      <c r="H281" s="86">
        <v>43.08</v>
      </c>
      <c r="I281" s="87"/>
      <c r="J281" s="88">
        <f>ROUND(I281*H281,2)</f>
        <v>0</v>
      </c>
      <c r="K281" s="89"/>
      <c r="L281" s="9"/>
      <c r="M281" s="90" t="s">
        <v>10</v>
      </c>
      <c r="N281" s="91" t="s">
        <v>30</v>
      </c>
      <c r="P281" s="92">
        <f>O281*H281</f>
        <v>0</v>
      </c>
      <c r="Q281" s="92">
        <v>0</v>
      </c>
      <c r="R281" s="92">
        <f>Q281*H281</f>
        <v>0</v>
      </c>
      <c r="S281" s="92">
        <v>0</v>
      </c>
      <c r="T281" s="93">
        <f>S281*H281</f>
        <v>0</v>
      </c>
      <c r="AR281" s="94" t="s">
        <v>157</v>
      </c>
      <c r="AT281" s="94" t="s">
        <v>92</v>
      </c>
      <c r="AU281" s="94" t="s">
        <v>97</v>
      </c>
      <c r="AY281" s="1" t="s">
        <v>90</v>
      </c>
      <c r="BE281" s="95">
        <f>IF(N281="základná",J281,0)</f>
        <v>0</v>
      </c>
      <c r="BF281" s="95">
        <f>IF(N281="znížená",J281,0)</f>
        <v>0</v>
      </c>
      <c r="BG281" s="95">
        <f>IF(N281="zákl. prenesená",J281,0)</f>
        <v>0</v>
      </c>
      <c r="BH281" s="95">
        <f>IF(N281="zníž. prenesená",J281,0)</f>
        <v>0</v>
      </c>
      <c r="BI281" s="95">
        <f>IF(N281="nulová",J281,0)</f>
        <v>0</v>
      </c>
      <c r="BJ281" s="1" t="s">
        <v>97</v>
      </c>
      <c r="BK281" s="95">
        <f>ROUND(I281*H281,2)</f>
        <v>0</v>
      </c>
      <c r="BL281" s="1" t="s">
        <v>157</v>
      </c>
      <c r="BM281" s="94" t="s">
        <v>621</v>
      </c>
    </row>
    <row r="282" spans="2:65" s="8" customFormat="1" ht="14.45" customHeight="1" x14ac:dyDescent="0.2">
      <c r="B282" s="81"/>
      <c r="C282" s="96" t="s">
        <v>622</v>
      </c>
      <c r="D282" s="96" t="s">
        <v>143</v>
      </c>
      <c r="E282" s="97" t="s">
        <v>623</v>
      </c>
      <c r="F282" s="98" t="s">
        <v>624</v>
      </c>
      <c r="G282" s="99" t="s">
        <v>150</v>
      </c>
      <c r="H282" s="100">
        <v>43.511000000000003</v>
      </c>
      <c r="I282" s="101"/>
      <c r="J282" s="102">
        <f>ROUND(I282*H282,2)</f>
        <v>0</v>
      </c>
      <c r="K282" s="103"/>
      <c r="L282" s="104"/>
      <c r="M282" s="105" t="s">
        <v>10</v>
      </c>
      <c r="N282" s="106" t="s">
        <v>30</v>
      </c>
      <c r="P282" s="92">
        <f>O282*H282</f>
        <v>0</v>
      </c>
      <c r="Q282" s="92">
        <v>5.28E-3</v>
      </c>
      <c r="R282" s="92">
        <f>Q282*H282</f>
        <v>0.22973808000000001</v>
      </c>
      <c r="S282" s="92">
        <v>0</v>
      </c>
      <c r="T282" s="93">
        <f>S282*H282</f>
        <v>0</v>
      </c>
      <c r="AR282" s="94" t="s">
        <v>223</v>
      </c>
      <c r="AT282" s="94" t="s">
        <v>143</v>
      </c>
      <c r="AU282" s="94" t="s">
        <v>97</v>
      </c>
      <c r="AY282" s="1" t="s">
        <v>90</v>
      </c>
      <c r="BE282" s="95">
        <f>IF(N282="základná",J282,0)</f>
        <v>0</v>
      </c>
      <c r="BF282" s="95">
        <f>IF(N282="znížená",J282,0)</f>
        <v>0</v>
      </c>
      <c r="BG282" s="95">
        <f>IF(N282="zákl. prenesená",J282,0)</f>
        <v>0</v>
      </c>
      <c r="BH282" s="95">
        <f>IF(N282="zníž. prenesená",J282,0)</f>
        <v>0</v>
      </c>
      <c r="BI282" s="95">
        <f>IF(N282="nulová",J282,0)</f>
        <v>0</v>
      </c>
      <c r="BJ282" s="1" t="s">
        <v>97</v>
      </c>
      <c r="BK282" s="95">
        <f>ROUND(I282*H282,2)</f>
        <v>0</v>
      </c>
      <c r="BL282" s="1" t="s">
        <v>157</v>
      </c>
      <c r="BM282" s="94" t="s">
        <v>625</v>
      </c>
    </row>
    <row r="283" spans="2:65" s="8" customFormat="1" ht="14.45" customHeight="1" x14ac:dyDescent="0.2">
      <c r="B283" s="81"/>
      <c r="C283" s="82" t="s">
        <v>626</v>
      </c>
      <c r="D283" s="82" t="s">
        <v>92</v>
      </c>
      <c r="E283" s="83" t="s">
        <v>627</v>
      </c>
      <c r="F283" s="84" t="s">
        <v>628</v>
      </c>
      <c r="G283" s="85" t="s">
        <v>230</v>
      </c>
      <c r="H283" s="86">
        <v>2304.2809999999999</v>
      </c>
      <c r="I283" s="87"/>
      <c r="J283" s="88">
        <f>ROUND(I283*H283,2)</f>
        <v>0</v>
      </c>
      <c r="K283" s="89"/>
      <c r="L283" s="9"/>
      <c r="M283" s="90" t="s">
        <v>10</v>
      </c>
      <c r="N283" s="91" t="s">
        <v>30</v>
      </c>
      <c r="P283" s="92">
        <f>O283*H283</f>
        <v>0</v>
      </c>
      <c r="Q283" s="92">
        <v>0</v>
      </c>
      <c r="R283" s="92">
        <f>Q283*H283</f>
        <v>0</v>
      </c>
      <c r="S283" s="92">
        <v>0</v>
      </c>
      <c r="T283" s="93">
        <f>S283*H283</f>
        <v>0</v>
      </c>
      <c r="AR283" s="94" t="s">
        <v>157</v>
      </c>
      <c r="AT283" s="94" t="s">
        <v>92</v>
      </c>
      <c r="AU283" s="94" t="s">
        <v>97</v>
      </c>
      <c r="AY283" s="1" t="s">
        <v>90</v>
      </c>
      <c r="BE283" s="95">
        <f>IF(N283="základná",J283,0)</f>
        <v>0</v>
      </c>
      <c r="BF283" s="95">
        <f>IF(N283="znížená",J283,0)</f>
        <v>0</v>
      </c>
      <c r="BG283" s="95">
        <f>IF(N283="zákl. prenesená",J283,0)</f>
        <v>0</v>
      </c>
      <c r="BH283" s="95">
        <f>IF(N283="zníž. prenesená",J283,0)</f>
        <v>0</v>
      </c>
      <c r="BI283" s="95">
        <f>IF(N283="nulová",J283,0)</f>
        <v>0</v>
      </c>
      <c r="BJ283" s="1" t="s">
        <v>97</v>
      </c>
      <c r="BK283" s="95">
        <f>ROUND(I283*H283,2)</f>
        <v>0</v>
      </c>
      <c r="BL283" s="1" t="s">
        <v>157</v>
      </c>
      <c r="BM283" s="94" t="s">
        <v>629</v>
      </c>
    </row>
    <row r="284" spans="2:65" s="8" customFormat="1" ht="24.2" customHeight="1" x14ac:dyDescent="0.2">
      <c r="B284" s="81"/>
      <c r="C284" s="96" t="s">
        <v>630</v>
      </c>
      <c r="D284" s="96" t="s">
        <v>143</v>
      </c>
      <c r="E284" s="97" t="s">
        <v>631</v>
      </c>
      <c r="F284" s="98" t="s">
        <v>632</v>
      </c>
      <c r="G284" s="99" t="s">
        <v>95</v>
      </c>
      <c r="H284" s="100">
        <v>1.825</v>
      </c>
      <c r="I284" s="101"/>
      <c r="J284" s="102">
        <f>ROUND(I284*H284,2)</f>
        <v>0</v>
      </c>
      <c r="K284" s="103"/>
      <c r="L284" s="104"/>
      <c r="M284" s="105" t="s">
        <v>10</v>
      </c>
      <c r="N284" s="106" t="s">
        <v>30</v>
      </c>
      <c r="P284" s="92">
        <f>O284*H284</f>
        <v>0</v>
      </c>
      <c r="Q284" s="92">
        <v>0.55000000000000004</v>
      </c>
      <c r="R284" s="92">
        <f>Q284*H284</f>
        <v>1.0037500000000001</v>
      </c>
      <c r="S284" s="92">
        <v>0</v>
      </c>
      <c r="T284" s="93">
        <f>S284*H284</f>
        <v>0</v>
      </c>
      <c r="AR284" s="94" t="s">
        <v>223</v>
      </c>
      <c r="AT284" s="94" t="s">
        <v>143</v>
      </c>
      <c r="AU284" s="94" t="s">
        <v>97</v>
      </c>
      <c r="AY284" s="1" t="s">
        <v>90</v>
      </c>
      <c r="BE284" s="95">
        <f>IF(N284="základná",J284,0)</f>
        <v>0</v>
      </c>
      <c r="BF284" s="95">
        <f>IF(N284="znížená",J284,0)</f>
        <v>0</v>
      </c>
      <c r="BG284" s="95">
        <f>IF(N284="zákl. prenesená",J284,0)</f>
        <v>0</v>
      </c>
      <c r="BH284" s="95">
        <f>IF(N284="zníž. prenesená",J284,0)</f>
        <v>0</v>
      </c>
      <c r="BI284" s="95">
        <f>IF(N284="nulová",J284,0)</f>
        <v>0</v>
      </c>
      <c r="BJ284" s="1" t="s">
        <v>97</v>
      </c>
      <c r="BK284" s="95">
        <f>ROUND(I284*H284,2)</f>
        <v>0</v>
      </c>
      <c r="BL284" s="1" t="s">
        <v>157</v>
      </c>
      <c r="BM284" s="94" t="s">
        <v>633</v>
      </c>
    </row>
    <row r="285" spans="2:65" s="8" customFormat="1" ht="24.2" customHeight="1" x14ac:dyDescent="0.2">
      <c r="B285" s="81"/>
      <c r="C285" s="82" t="s">
        <v>634</v>
      </c>
      <c r="D285" s="82" t="s">
        <v>92</v>
      </c>
      <c r="E285" s="83" t="s">
        <v>635</v>
      </c>
      <c r="F285" s="84" t="s">
        <v>636</v>
      </c>
      <c r="G285" s="85" t="s">
        <v>506</v>
      </c>
      <c r="H285" s="107"/>
      <c r="I285" s="87"/>
      <c r="J285" s="88">
        <f>ROUND(I285*H285,2)</f>
        <v>0</v>
      </c>
      <c r="K285" s="89"/>
      <c r="L285" s="9"/>
      <c r="M285" s="90" t="s">
        <v>10</v>
      </c>
      <c r="N285" s="91" t="s">
        <v>30</v>
      </c>
      <c r="P285" s="92">
        <f>O285*H285</f>
        <v>0</v>
      </c>
      <c r="Q285" s="92">
        <v>0</v>
      </c>
      <c r="R285" s="92">
        <f>Q285*H285</f>
        <v>0</v>
      </c>
      <c r="S285" s="92">
        <v>0</v>
      </c>
      <c r="T285" s="93">
        <f>S285*H285</f>
        <v>0</v>
      </c>
      <c r="AR285" s="94" t="s">
        <v>157</v>
      </c>
      <c r="AT285" s="94" t="s">
        <v>92</v>
      </c>
      <c r="AU285" s="94" t="s">
        <v>97</v>
      </c>
      <c r="AY285" s="1" t="s">
        <v>90</v>
      </c>
      <c r="BE285" s="95">
        <f>IF(N285="základná",J285,0)</f>
        <v>0</v>
      </c>
      <c r="BF285" s="95">
        <f>IF(N285="znížená",J285,0)</f>
        <v>0</v>
      </c>
      <c r="BG285" s="95">
        <f>IF(N285="zákl. prenesená",J285,0)</f>
        <v>0</v>
      </c>
      <c r="BH285" s="95">
        <f>IF(N285="zníž. prenesená",J285,0)</f>
        <v>0</v>
      </c>
      <c r="BI285" s="95">
        <f>IF(N285="nulová",J285,0)</f>
        <v>0</v>
      </c>
      <c r="BJ285" s="1" t="s">
        <v>97</v>
      </c>
      <c r="BK285" s="95">
        <f>ROUND(I285*H285,2)</f>
        <v>0</v>
      </c>
      <c r="BL285" s="1" t="s">
        <v>157</v>
      </c>
      <c r="BM285" s="94" t="s">
        <v>637</v>
      </c>
    </row>
    <row r="286" spans="2:65" s="68" customFormat="1" ht="22.9" customHeight="1" x14ac:dyDescent="0.2">
      <c r="B286" s="69"/>
      <c r="D286" s="70" t="s">
        <v>86</v>
      </c>
      <c r="E286" s="79" t="s">
        <v>638</v>
      </c>
      <c r="F286" s="79" t="s">
        <v>639</v>
      </c>
      <c r="I286" s="72"/>
      <c r="J286" s="80">
        <f>BK286</f>
        <v>0</v>
      </c>
      <c r="L286" s="69"/>
      <c r="M286" s="74"/>
      <c r="P286" s="75">
        <f>SUM(P287:P290)</f>
        <v>0</v>
      </c>
      <c r="R286" s="75">
        <f>SUM(R287:R290)</f>
        <v>7.5730047999999996</v>
      </c>
      <c r="T286" s="76">
        <f>SUM(T287:T290)</f>
        <v>0</v>
      </c>
      <c r="AR286" s="70" t="s">
        <v>97</v>
      </c>
      <c r="AT286" s="77" t="s">
        <v>86</v>
      </c>
      <c r="AU286" s="77" t="s">
        <v>89</v>
      </c>
      <c r="AY286" s="70" t="s">
        <v>90</v>
      </c>
      <c r="BK286" s="78">
        <f>SUM(BK287:BK290)</f>
        <v>0</v>
      </c>
    </row>
    <row r="287" spans="2:65" s="8" customFormat="1" ht="24.2" customHeight="1" x14ac:dyDescent="0.2">
      <c r="B287" s="81"/>
      <c r="C287" s="82" t="s">
        <v>640</v>
      </c>
      <c r="D287" s="82" t="s">
        <v>92</v>
      </c>
      <c r="E287" s="83" t="s">
        <v>641</v>
      </c>
      <c r="F287" s="84" t="s">
        <v>642</v>
      </c>
      <c r="G287" s="85" t="s">
        <v>150</v>
      </c>
      <c r="H287" s="86">
        <v>194.77</v>
      </c>
      <c r="I287" s="87"/>
      <c r="J287" s="88">
        <f>ROUND(I287*H287,2)</f>
        <v>0</v>
      </c>
      <c r="K287" s="89"/>
      <c r="L287" s="9"/>
      <c r="M287" s="90" t="s">
        <v>10</v>
      </c>
      <c r="N287" s="91" t="s">
        <v>30</v>
      </c>
      <c r="P287" s="92">
        <f>O287*H287</f>
        <v>0</v>
      </c>
      <c r="Q287" s="92">
        <v>1.184E-2</v>
      </c>
      <c r="R287" s="92">
        <f>Q287*H287</f>
        <v>2.3060768</v>
      </c>
      <c r="S287" s="92">
        <v>0</v>
      </c>
      <c r="T287" s="93">
        <f>S287*H287</f>
        <v>0</v>
      </c>
      <c r="AR287" s="94" t="s">
        <v>157</v>
      </c>
      <c r="AT287" s="94" t="s">
        <v>92</v>
      </c>
      <c r="AU287" s="94" t="s">
        <v>97</v>
      </c>
      <c r="AY287" s="1" t="s">
        <v>90</v>
      </c>
      <c r="BE287" s="95">
        <f>IF(N287="základná",J287,0)</f>
        <v>0</v>
      </c>
      <c r="BF287" s="95">
        <f>IF(N287="znížená",J287,0)</f>
        <v>0</v>
      </c>
      <c r="BG287" s="95">
        <f>IF(N287="zákl. prenesená",J287,0)</f>
        <v>0</v>
      </c>
      <c r="BH287" s="95">
        <f>IF(N287="zníž. prenesená",J287,0)</f>
        <v>0</v>
      </c>
      <c r="BI287" s="95">
        <f>IF(N287="nulová",J287,0)</f>
        <v>0</v>
      </c>
      <c r="BJ287" s="1" t="s">
        <v>97</v>
      </c>
      <c r="BK287" s="95">
        <f>ROUND(I287*H287,2)</f>
        <v>0</v>
      </c>
      <c r="BL287" s="1" t="s">
        <v>157</v>
      </c>
      <c r="BM287" s="94" t="s">
        <v>643</v>
      </c>
    </row>
    <row r="288" spans="2:65" s="8" customFormat="1" ht="24.2" customHeight="1" x14ac:dyDescent="0.2">
      <c r="B288" s="81"/>
      <c r="C288" s="82" t="s">
        <v>644</v>
      </c>
      <c r="D288" s="82" t="s">
        <v>92</v>
      </c>
      <c r="E288" s="83" t="s">
        <v>645</v>
      </c>
      <c r="F288" s="84" t="s">
        <v>646</v>
      </c>
      <c r="G288" s="85" t="s">
        <v>150</v>
      </c>
      <c r="H288" s="86">
        <v>329.18299999999999</v>
      </c>
      <c r="I288" s="87"/>
      <c r="J288" s="88">
        <f>ROUND(I288*H288,2)</f>
        <v>0</v>
      </c>
      <c r="K288" s="89"/>
      <c r="L288" s="9"/>
      <c r="M288" s="90" t="s">
        <v>10</v>
      </c>
      <c r="N288" s="91" t="s">
        <v>30</v>
      </c>
      <c r="P288" s="92">
        <f>O288*H288</f>
        <v>0</v>
      </c>
      <c r="Q288" s="92">
        <v>0</v>
      </c>
      <c r="R288" s="92">
        <f>Q288*H288</f>
        <v>0</v>
      </c>
      <c r="S288" s="92">
        <v>0</v>
      </c>
      <c r="T288" s="93">
        <f>S288*H288</f>
        <v>0</v>
      </c>
      <c r="AR288" s="94" t="s">
        <v>157</v>
      </c>
      <c r="AT288" s="94" t="s">
        <v>92</v>
      </c>
      <c r="AU288" s="94" t="s">
        <v>97</v>
      </c>
      <c r="AY288" s="1" t="s">
        <v>90</v>
      </c>
      <c r="BE288" s="95">
        <f>IF(N288="základná",J288,0)</f>
        <v>0</v>
      </c>
      <c r="BF288" s="95">
        <f>IF(N288="znížená",J288,0)</f>
        <v>0</v>
      </c>
      <c r="BG288" s="95">
        <f>IF(N288="zákl. prenesená",J288,0)</f>
        <v>0</v>
      </c>
      <c r="BH288" s="95">
        <f>IF(N288="zníž. prenesená",J288,0)</f>
        <v>0</v>
      </c>
      <c r="BI288" s="95">
        <f>IF(N288="nulová",J288,0)</f>
        <v>0</v>
      </c>
      <c r="BJ288" s="1" t="s">
        <v>97</v>
      </c>
      <c r="BK288" s="95">
        <f>ROUND(I288*H288,2)</f>
        <v>0</v>
      </c>
      <c r="BL288" s="1" t="s">
        <v>157</v>
      </c>
      <c r="BM288" s="94" t="s">
        <v>647</v>
      </c>
    </row>
    <row r="289" spans="2:65" s="8" customFormat="1" ht="24.2" customHeight="1" x14ac:dyDescent="0.2">
      <c r="B289" s="81"/>
      <c r="C289" s="96" t="s">
        <v>648</v>
      </c>
      <c r="D289" s="96" t="s">
        <v>143</v>
      </c>
      <c r="E289" s="97" t="s">
        <v>649</v>
      </c>
      <c r="F289" s="98" t="s">
        <v>650</v>
      </c>
      <c r="G289" s="99" t="s">
        <v>150</v>
      </c>
      <c r="H289" s="100">
        <v>329.18299999999999</v>
      </c>
      <c r="I289" s="101"/>
      <c r="J289" s="102">
        <f>ROUND(I289*H289,2)</f>
        <v>0</v>
      </c>
      <c r="K289" s="103"/>
      <c r="L289" s="104"/>
      <c r="M289" s="105" t="s">
        <v>10</v>
      </c>
      <c r="N289" s="106" t="s">
        <v>30</v>
      </c>
      <c r="P289" s="92">
        <f>O289*H289</f>
        <v>0</v>
      </c>
      <c r="Q289" s="92">
        <v>1.6E-2</v>
      </c>
      <c r="R289" s="92">
        <f>Q289*H289</f>
        <v>5.2669280000000001</v>
      </c>
      <c r="S289" s="92">
        <v>0</v>
      </c>
      <c r="T289" s="93">
        <f>S289*H289</f>
        <v>0</v>
      </c>
      <c r="AR289" s="94" t="s">
        <v>223</v>
      </c>
      <c r="AT289" s="94" t="s">
        <v>143</v>
      </c>
      <c r="AU289" s="94" t="s">
        <v>97</v>
      </c>
      <c r="AY289" s="1" t="s">
        <v>90</v>
      </c>
      <c r="BE289" s="95">
        <f>IF(N289="základná",J289,0)</f>
        <v>0</v>
      </c>
      <c r="BF289" s="95">
        <f>IF(N289="znížená",J289,0)</f>
        <v>0</v>
      </c>
      <c r="BG289" s="95">
        <f>IF(N289="zákl. prenesená",J289,0)</f>
        <v>0</v>
      </c>
      <c r="BH289" s="95">
        <f>IF(N289="zníž. prenesená",J289,0)</f>
        <v>0</v>
      </c>
      <c r="BI289" s="95">
        <f>IF(N289="nulová",J289,0)</f>
        <v>0</v>
      </c>
      <c r="BJ289" s="1" t="s">
        <v>97</v>
      </c>
      <c r="BK289" s="95">
        <f>ROUND(I289*H289,2)</f>
        <v>0</v>
      </c>
      <c r="BL289" s="1" t="s">
        <v>157</v>
      </c>
      <c r="BM289" s="94" t="s">
        <v>651</v>
      </c>
    </row>
    <row r="290" spans="2:65" s="8" customFormat="1" ht="14.45" customHeight="1" x14ac:dyDescent="0.2">
      <c r="B290" s="81"/>
      <c r="C290" s="82" t="s">
        <v>652</v>
      </c>
      <c r="D290" s="82" t="s">
        <v>92</v>
      </c>
      <c r="E290" s="83" t="s">
        <v>653</v>
      </c>
      <c r="F290" s="84" t="s">
        <v>654</v>
      </c>
      <c r="G290" s="85" t="s">
        <v>506</v>
      </c>
      <c r="H290" s="107"/>
      <c r="I290" s="87"/>
      <c r="J290" s="88">
        <f>ROUND(I290*H290,2)</f>
        <v>0</v>
      </c>
      <c r="K290" s="89"/>
      <c r="L290" s="9"/>
      <c r="M290" s="90" t="s">
        <v>10</v>
      </c>
      <c r="N290" s="91" t="s">
        <v>30</v>
      </c>
      <c r="P290" s="92">
        <f>O290*H290</f>
        <v>0</v>
      </c>
      <c r="Q290" s="92">
        <v>0</v>
      </c>
      <c r="R290" s="92">
        <f>Q290*H290</f>
        <v>0</v>
      </c>
      <c r="S290" s="92">
        <v>0</v>
      </c>
      <c r="T290" s="93">
        <f>S290*H290</f>
        <v>0</v>
      </c>
      <c r="AR290" s="94" t="s">
        <v>157</v>
      </c>
      <c r="AT290" s="94" t="s">
        <v>92</v>
      </c>
      <c r="AU290" s="94" t="s">
        <v>97</v>
      </c>
      <c r="AY290" s="1" t="s">
        <v>90</v>
      </c>
      <c r="BE290" s="95">
        <f>IF(N290="základná",J290,0)</f>
        <v>0</v>
      </c>
      <c r="BF290" s="95">
        <f>IF(N290="znížená",J290,0)</f>
        <v>0</v>
      </c>
      <c r="BG290" s="95">
        <f>IF(N290="zákl. prenesená",J290,0)</f>
        <v>0</v>
      </c>
      <c r="BH290" s="95">
        <f>IF(N290="zníž. prenesená",J290,0)</f>
        <v>0</v>
      </c>
      <c r="BI290" s="95">
        <f>IF(N290="nulová",J290,0)</f>
        <v>0</v>
      </c>
      <c r="BJ290" s="1" t="s">
        <v>97</v>
      </c>
      <c r="BK290" s="95">
        <f>ROUND(I290*H290,2)</f>
        <v>0</v>
      </c>
      <c r="BL290" s="1" t="s">
        <v>157</v>
      </c>
      <c r="BM290" s="94" t="s">
        <v>655</v>
      </c>
    </row>
    <row r="291" spans="2:65" s="68" customFormat="1" ht="22.9" customHeight="1" x14ac:dyDescent="0.2">
      <c r="B291" s="69"/>
      <c r="D291" s="70" t="s">
        <v>86</v>
      </c>
      <c r="E291" s="79" t="s">
        <v>656</v>
      </c>
      <c r="F291" s="79" t="s">
        <v>657</v>
      </c>
      <c r="I291" s="72"/>
      <c r="J291" s="80">
        <f>BK291</f>
        <v>0</v>
      </c>
      <c r="L291" s="69"/>
      <c r="M291" s="74"/>
      <c r="P291" s="75">
        <f>SUM(P292:P312)</f>
        <v>0</v>
      </c>
      <c r="R291" s="75">
        <f>SUM(R292:R312)</f>
        <v>1.8587792200000002</v>
      </c>
      <c r="T291" s="76">
        <f>SUM(T292:T312)</f>
        <v>0</v>
      </c>
      <c r="AR291" s="70" t="s">
        <v>97</v>
      </c>
      <c r="AT291" s="77" t="s">
        <v>86</v>
      </c>
      <c r="AU291" s="77" t="s">
        <v>89</v>
      </c>
      <c r="AY291" s="70" t="s">
        <v>90</v>
      </c>
      <c r="BK291" s="78">
        <f>SUM(BK292:BK312)</f>
        <v>0</v>
      </c>
    </row>
    <row r="292" spans="2:65" s="8" customFormat="1" ht="24.2" customHeight="1" x14ac:dyDescent="0.2">
      <c r="B292" s="81"/>
      <c r="C292" s="82" t="s">
        <v>658</v>
      </c>
      <c r="D292" s="82" t="s">
        <v>92</v>
      </c>
      <c r="E292" s="83" t="s">
        <v>659</v>
      </c>
      <c r="F292" s="84" t="s">
        <v>660</v>
      </c>
      <c r="G292" s="85" t="s">
        <v>150</v>
      </c>
      <c r="H292" s="86">
        <v>329.18299999999999</v>
      </c>
      <c r="I292" s="87"/>
      <c r="J292" s="88">
        <f t="shared" ref="J292:J312" si="90">ROUND(I292*H292,2)</f>
        <v>0</v>
      </c>
      <c r="K292" s="89"/>
      <c r="L292" s="9"/>
      <c r="M292" s="90" t="s">
        <v>10</v>
      </c>
      <c r="N292" s="91" t="s">
        <v>30</v>
      </c>
      <c r="P292" s="92">
        <f t="shared" ref="P292:P312" si="91">O292*H292</f>
        <v>0</v>
      </c>
      <c r="Q292" s="92">
        <v>4.5500000000000002E-3</v>
      </c>
      <c r="R292" s="92">
        <f t="shared" ref="R292:R312" si="92">Q292*H292</f>
        <v>1.49778265</v>
      </c>
      <c r="S292" s="92">
        <v>0</v>
      </c>
      <c r="T292" s="93">
        <f t="shared" ref="T292:T312" si="93">S292*H292</f>
        <v>0</v>
      </c>
      <c r="AR292" s="94" t="s">
        <v>157</v>
      </c>
      <c r="AT292" s="94" t="s">
        <v>92</v>
      </c>
      <c r="AU292" s="94" t="s">
        <v>97</v>
      </c>
      <c r="AY292" s="1" t="s">
        <v>90</v>
      </c>
      <c r="BE292" s="95">
        <f t="shared" ref="BE292:BE312" si="94">IF(N292="základná",J292,0)</f>
        <v>0</v>
      </c>
      <c r="BF292" s="95">
        <f t="shared" ref="BF292:BF312" si="95">IF(N292="znížená",J292,0)</f>
        <v>0</v>
      </c>
      <c r="BG292" s="95">
        <f t="shared" ref="BG292:BG312" si="96">IF(N292="zákl. prenesená",J292,0)</f>
        <v>0</v>
      </c>
      <c r="BH292" s="95">
        <f t="shared" ref="BH292:BH312" si="97">IF(N292="zníž. prenesená",J292,0)</f>
        <v>0</v>
      </c>
      <c r="BI292" s="95">
        <f t="shared" ref="BI292:BI312" si="98">IF(N292="nulová",J292,0)</f>
        <v>0</v>
      </c>
      <c r="BJ292" s="1" t="s">
        <v>97</v>
      </c>
      <c r="BK292" s="95">
        <f t="shared" ref="BK292:BK312" si="99">ROUND(I292*H292,2)</f>
        <v>0</v>
      </c>
      <c r="BL292" s="1" t="s">
        <v>157</v>
      </c>
      <c r="BM292" s="94" t="s">
        <v>661</v>
      </c>
    </row>
    <row r="293" spans="2:65" s="8" customFormat="1" ht="24.2" customHeight="1" x14ac:dyDescent="0.2">
      <c r="B293" s="81"/>
      <c r="C293" s="82" t="s">
        <v>662</v>
      </c>
      <c r="D293" s="82" t="s">
        <v>92</v>
      </c>
      <c r="E293" s="83" t="s">
        <v>663</v>
      </c>
      <c r="F293" s="84" t="s">
        <v>664</v>
      </c>
      <c r="G293" s="85" t="s">
        <v>230</v>
      </c>
      <c r="H293" s="86">
        <v>80</v>
      </c>
      <c r="I293" s="87"/>
      <c r="J293" s="88">
        <f t="shared" si="90"/>
        <v>0</v>
      </c>
      <c r="K293" s="89"/>
      <c r="L293" s="9"/>
      <c r="M293" s="90" t="s">
        <v>10</v>
      </c>
      <c r="N293" s="91" t="s">
        <v>30</v>
      </c>
      <c r="P293" s="92">
        <f t="shared" si="91"/>
        <v>0</v>
      </c>
      <c r="Q293" s="92">
        <v>6.9999999999999994E-5</v>
      </c>
      <c r="R293" s="92">
        <f t="shared" si="92"/>
        <v>5.5999999999999991E-3</v>
      </c>
      <c r="S293" s="92">
        <v>0</v>
      </c>
      <c r="T293" s="93">
        <f t="shared" si="93"/>
        <v>0</v>
      </c>
      <c r="AR293" s="94" t="s">
        <v>157</v>
      </c>
      <c r="AT293" s="94" t="s">
        <v>92</v>
      </c>
      <c r="AU293" s="94" t="s">
        <v>97</v>
      </c>
      <c r="AY293" s="1" t="s">
        <v>90</v>
      </c>
      <c r="BE293" s="95">
        <f t="shared" si="94"/>
        <v>0</v>
      </c>
      <c r="BF293" s="95">
        <f t="shared" si="95"/>
        <v>0</v>
      </c>
      <c r="BG293" s="95">
        <f t="shared" si="96"/>
        <v>0</v>
      </c>
      <c r="BH293" s="95">
        <f t="shared" si="97"/>
        <v>0</v>
      </c>
      <c r="BI293" s="95">
        <f t="shared" si="98"/>
        <v>0</v>
      </c>
      <c r="BJ293" s="1" t="s">
        <v>97</v>
      </c>
      <c r="BK293" s="95">
        <f t="shared" si="99"/>
        <v>0</v>
      </c>
      <c r="BL293" s="1" t="s">
        <v>157</v>
      </c>
      <c r="BM293" s="94" t="s">
        <v>665</v>
      </c>
    </row>
    <row r="294" spans="2:65" s="8" customFormat="1" ht="24.2" customHeight="1" x14ac:dyDescent="0.2">
      <c r="B294" s="81"/>
      <c r="C294" s="82" t="s">
        <v>666</v>
      </c>
      <c r="D294" s="82" t="s">
        <v>92</v>
      </c>
      <c r="E294" s="83" t="s">
        <v>667</v>
      </c>
      <c r="F294" s="84" t="s">
        <v>668</v>
      </c>
      <c r="G294" s="85" t="s">
        <v>230</v>
      </c>
      <c r="H294" s="86">
        <v>38</v>
      </c>
      <c r="I294" s="87"/>
      <c r="J294" s="88">
        <f t="shared" si="90"/>
        <v>0</v>
      </c>
      <c r="K294" s="89"/>
      <c r="L294" s="9"/>
      <c r="M294" s="90" t="s">
        <v>10</v>
      </c>
      <c r="N294" s="91" t="s">
        <v>30</v>
      </c>
      <c r="P294" s="92">
        <f t="shared" si="91"/>
        <v>0</v>
      </c>
      <c r="Q294" s="92">
        <v>5.0000000000000002E-5</v>
      </c>
      <c r="R294" s="92">
        <f t="shared" si="92"/>
        <v>1.9E-3</v>
      </c>
      <c r="S294" s="92">
        <v>0</v>
      </c>
      <c r="T294" s="93">
        <f t="shared" si="93"/>
        <v>0</v>
      </c>
      <c r="AR294" s="94" t="s">
        <v>157</v>
      </c>
      <c r="AT294" s="94" t="s">
        <v>92</v>
      </c>
      <c r="AU294" s="94" t="s">
        <v>97</v>
      </c>
      <c r="AY294" s="1" t="s">
        <v>90</v>
      </c>
      <c r="BE294" s="95">
        <f t="shared" si="94"/>
        <v>0</v>
      </c>
      <c r="BF294" s="95">
        <f t="shared" si="95"/>
        <v>0</v>
      </c>
      <c r="BG294" s="95">
        <f t="shared" si="96"/>
        <v>0</v>
      </c>
      <c r="BH294" s="95">
        <f t="shared" si="97"/>
        <v>0</v>
      </c>
      <c r="BI294" s="95">
        <f t="shared" si="98"/>
        <v>0</v>
      </c>
      <c r="BJ294" s="1" t="s">
        <v>97</v>
      </c>
      <c r="BK294" s="95">
        <f t="shared" si="99"/>
        <v>0</v>
      </c>
      <c r="BL294" s="1" t="s">
        <v>157</v>
      </c>
      <c r="BM294" s="94" t="s">
        <v>669</v>
      </c>
    </row>
    <row r="295" spans="2:65" s="8" customFormat="1" ht="24.2" customHeight="1" x14ac:dyDescent="0.2">
      <c r="B295" s="81"/>
      <c r="C295" s="82" t="s">
        <v>670</v>
      </c>
      <c r="D295" s="82" t="s">
        <v>92</v>
      </c>
      <c r="E295" s="83" t="s">
        <v>671</v>
      </c>
      <c r="F295" s="84" t="s">
        <v>672</v>
      </c>
      <c r="G295" s="85" t="s">
        <v>230</v>
      </c>
      <c r="H295" s="86">
        <v>4</v>
      </c>
      <c r="I295" s="87"/>
      <c r="J295" s="88">
        <f t="shared" si="90"/>
        <v>0</v>
      </c>
      <c r="K295" s="89"/>
      <c r="L295" s="9"/>
      <c r="M295" s="90" t="s">
        <v>10</v>
      </c>
      <c r="N295" s="91" t="s">
        <v>30</v>
      </c>
      <c r="P295" s="92">
        <f t="shared" si="91"/>
        <v>0</v>
      </c>
      <c r="Q295" s="92">
        <v>2.3000000000000001E-4</v>
      </c>
      <c r="R295" s="92">
        <f t="shared" si="92"/>
        <v>9.2000000000000003E-4</v>
      </c>
      <c r="S295" s="92">
        <v>0</v>
      </c>
      <c r="T295" s="93">
        <f t="shared" si="93"/>
        <v>0</v>
      </c>
      <c r="AR295" s="94" t="s">
        <v>157</v>
      </c>
      <c r="AT295" s="94" t="s">
        <v>92</v>
      </c>
      <c r="AU295" s="94" t="s">
        <v>97</v>
      </c>
      <c r="AY295" s="1" t="s">
        <v>90</v>
      </c>
      <c r="BE295" s="95">
        <f t="shared" si="94"/>
        <v>0</v>
      </c>
      <c r="BF295" s="95">
        <f t="shared" si="95"/>
        <v>0</v>
      </c>
      <c r="BG295" s="95">
        <f t="shared" si="96"/>
        <v>0</v>
      </c>
      <c r="BH295" s="95">
        <f t="shared" si="97"/>
        <v>0</v>
      </c>
      <c r="BI295" s="95">
        <f t="shared" si="98"/>
        <v>0</v>
      </c>
      <c r="BJ295" s="1" t="s">
        <v>97</v>
      </c>
      <c r="BK295" s="95">
        <f t="shared" si="99"/>
        <v>0</v>
      </c>
      <c r="BL295" s="1" t="s">
        <v>157</v>
      </c>
      <c r="BM295" s="94" t="s">
        <v>673</v>
      </c>
    </row>
    <row r="296" spans="2:65" s="8" customFormat="1" ht="24.2" customHeight="1" x14ac:dyDescent="0.2">
      <c r="B296" s="81"/>
      <c r="C296" s="82" t="s">
        <v>674</v>
      </c>
      <c r="D296" s="82" t="s">
        <v>92</v>
      </c>
      <c r="E296" s="83" t="s">
        <v>675</v>
      </c>
      <c r="F296" s="84" t="s">
        <v>676</v>
      </c>
      <c r="G296" s="85" t="s">
        <v>230</v>
      </c>
      <c r="H296" s="86">
        <v>38</v>
      </c>
      <c r="I296" s="87"/>
      <c r="J296" s="88">
        <f t="shared" si="90"/>
        <v>0</v>
      </c>
      <c r="K296" s="89"/>
      <c r="L296" s="9"/>
      <c r="M296" s="90" t="s">
        <v>10</v>
      </c>
      <c r="N296" s="91" t="s">
        <v>30</v>
      </c>
      <c r="P296" s="92">
        <f t="shared" si="91"/>
        <v>0</v>
      </c>
      <c r="Q296" s="92">
        <v>2.47E-3</v>
      </c>
      <c r="R296" s="92">
        <f t="shared" si="92"/>
        <v>9.3859999999999999E-2</v>
      </c>
      <c r="S296" s="92">
        <v>0</v>
      </c>
      <c r="T296" s="93">
        <f t="shared" si="93"/>
        <v>0</v>
      </c>
      <c r="AR296" s="94" t="s">
        <v>157</v>
      </c>
      <c r="AT296" s="94" t="s">
        <v>92</v>
      </c>
      <c r="AU296" s="94" t="s">
        <v>97</v>
      </c>
      <c r="AY296" s="1" t="s">
        <v>90</v>
      </c>
      <c r="BE296" s="95">
        <f t="shared" si="94"/>
        <v>0</v>
      </c>
      <c r="BF296" s="95">
        <f t="shared" si="95"/>
        <v>0</v>
      </c>
      <c r="BG296" s="95">
        <f t="shared" si="96"/>
        <v>0</v>
      </c>
      <c r="BH296" s="95">
        <f t="shared" si="97"/>
        <v>0</v>
      </c>
      <c r="BI296" s="95">
        <f t="shared" si="98"/>
        <v>0</v>
      </c>
      <c r="BJ296" s="1" t="s">
        <v>97</v>
      </c>
      <c r="BK296" s="95">
        <f t="shared" si="99"/>
        <v>0</v>
      </c>
      <c r="BL296" s="1" t="s">
        <v>157</v>
      </c>
      <c r="BM296" s="94" t="s">
        <v>677</v>
      </c>
    </row>
    <row r="297" spans="2:65" s="8" customFormat="1" ht="24.2" customHeight="1" x14ac:dyDescent="0.2">
      <c r="B297" s="81"/>
      <c r="C297" s="82" t="s">
        <v>678</v>
      </c>
      <c r="D297" s="82" t="s">
        <v>92</v>
      </c>
      <c r="E297" s="83" t="s">
        <v>679</v>
      </c>
      <c r="F297" s="84" t="s">
        <v>680</v>
      </c>
      <c r="G297" s="85" t="s">
        <v>205</v>
      </c>
      <c r="H297" s="86">
        <v>62</v>
      </c>
      <c r="I297" s="87"/>
      <c r="J297" s="88">
        <f t="shared" si="90"/>
        <v>0</v>
      </c>
      <c r="K297" s="89"/>
      <c r="L297" s="9"/>
      <c r="M297" s="90" t="s">
        <v>10</v>
      </c>
      <c r="N297" s="91" t="s">
        <v>30</v>
      </c>
      <c r="P297" s="92">
        <f t="shared" si="91"/>
        <v>0</v>
      </c>
      <c r="Q297" s="92">
        <v>2.5699999999999998E-3</v>
      </c>
      <c r="R297" s="92">
        <f t="shared" si="92"/>
        <v>0.15933999999999998</v>
      </c>
      <c r="S297" s="92">
        <v>0</v>
      </c>
      <c r="T297" s="93">
        <f t="shared" si="93"/>
        <v>0</v>
      </c>
      <c r="AR297" s="94" t="s">
        <v>157</v>
      </c>
      <c r="AT297" s="94" t="s">
        <v>92</v>
      </c>
      <c r="AU297" s="94" t="s">
        <v>97</v>
      </c>
      <c r="AY297" s="1" t="s">
        <v>90</v>
      </c>
      <c r="BE297" s="95">
        <f t="shared" si="94"/>
        <v>0</v>
      </c>
      <c r="BF297" s="95">
        <f t="shared" si="95"/>
        <v>0</v>
      </c>
      <c r="BG297" s="95">
        <f t="shared" si="96"/>
        <v>0</v>
      </c>
      <c r="BH297" s="95">
        <f t="shared" si="97"/>
        <v>0</v>
      </c>
      <c r="BI297" s="95">
        <f t="shared" si="98"/>
        <v>0</v>
      </c>
      <c r="BJ297" s="1" t="s">
        <v>97</v>
      </c>
      <c r="BK297" s="95">
        <f t="shared" si="99"/>
        <v>0</v>
      </c>
      <c r="BL297" s="1" t="s">
        <v>157</v>
      </c>
      <c r="BM297" s="94" t="s">
        <v>681</v>
      </c>
    </row>
    <row r="298" spans="2:65" s="8" customFormat="1" ht="24.2" customHeight="1" x14ac:dyDescent="0.2">
      <c r="B298" s="81"/>
      <c r="C298" s="82" t="s">
        <v>682</v>
      </c>
      <c r="D298" s="82" t="s">
        <v>92</v>
      </c>
      <c r="E298" s="83" t="s">
        <v>683</v>
      </c>
      <c r="F298" s="84" t="s">
        <v>684</v>
      </c>
      <c r="G298" s="85" t="s">
        <v>205</v>
      </c>
      <c r="H298" s="86">
        <v>4</v>
      </c>
      <c r="I298" s="87"/>
      <c r="J298" s="88">
        <f t="shared" si="90"/>
        <v>0</v>
      </c>
      <c r="K298" s="89"/>
      <c r="L298" s="9"/>
      <c r="M298" s="90" t="s">
        <v>10</v>
      </c>
      <c r="N298" s="91" t="s">
        <v>30</v>
      </c>
      <c r="P298" s="92">
        <f t="shared" si="91"/>
        <v>0</v>
      </c>
      <c r="Q298" s="92">
        <v>1.1E-4</v>
      </c>
      <c r="R298" s="92">
        <f t="shared" si="92"/>
        <v>4.4000000000000002E-4</v>
      </c>
      <c r="S298" s="92">
        <v>0</v>
      </c>
      <c r="T298" s="93">
        <f t="shared" si="93"/>
        <v>0</v>
      </c>
      <c r="AR298" s="94" t="s">
        <v>157</v>
      </c>
      <c r="AT298" s="94" t="s">
        <v>92</v>
      </c>
      <c r="AU298" s="94" t="s">
        <v>97</v>
      </c>
      <c r="AY298" s="1" t="s">
        <v>90</v>
      </c>
      <c r="BE298" s="95">
        <f t="shared" si="94"/>
        <v>0</v>
      </c>
      <c r="BF298" s="95">
        <f t="shared" si="95"/>
        <v>0</v>
      </c>
      <c r="BG298" s="95">
        <f t="shared" si="96"/>
        <v>0</v>
      </c>
      <c r="BH298" s="95">
        <f t="shared" si="97"/>
        <v>0</v>
      </c>
      <c r="BI298" s="95">
        <f t="shared" si="98"/>
        <v>0</v>
      </c>
      <c r="BJ298" s="1" t="s">
        <v>97</v>
      </c>
      <c r="BK298" s="95">
        <f t="shared" si="99"/>
        <v>0</v>
      </c>
      <c r="BL298" s="1" t="s">
        <v>157</v>
      </c>
      <c r="BM298" s="94" t="s">
        <v>685</v>
      </c>
    </row>
    <row r="299" spans="2:65" s="8" customFormat="1" ht="24.2" customHeight="1" x14ac:dyDescent="0.2">
      <c r="B299" s="81"/>
      <c r="C299" s="82" t="s">
        <v>686</v>
      </c>
      <c r="D299" s="82" t="s">
        <v>92</v>
      </c>
      <c r="E299" s="83" t="s">
        <v>687</v>
      </c>
      <c r="F299" s="84" t="s">
        <v>688</v>
      </c>
      <c r="G299" s="85" t="s">
        <v>205</v>
      </c>
      <c r="H299" s="86">
        <v>3</v>
      </c>
      <c r="I299" s="87"/>
      <c r="J299" s="88">
        <f t="shared" si="90"/>
        <v>0</v>
      </c>
      <c r="K299" s="89"/>
      <c r="L299" s="9"/>
      <c r="M299" s="90" t="s">
        <v>10</v>
      </c>
      <c r="N299" s="91" t="s">
        <v>30</v>
      </c>
      <c r="P299" s="92">
        <f t="shared" si="91"/>
        <v>0</v>
      </c>
      <c r="Q299" s="92">
        <v>1.7000000000000001E-4</v>
      </c>
      <c r="R299" s="92">
        <f t="shared" si="92"/>
        <v>5.1000000000000004E-4</v>
      </c>
      <c r="S299" s="92">
        <v>0</v>
      </c>
      <c r="T299" s="93">
        <f t="shared" si="93"/>
        <v>0</v>
      </c>
      <c r="AR299" s="94" t="s">
        <v>157</v>
      </c>
      <c r="AT299" s="94" t="s">
        <v>92</v>
      </c>
      <c r="AU299" s="94" t="s">
        <v>97</v>
      </c>
      <c r="AY299" s="1" t="s">
        <v>90</v>
      </c>
      <c r="BE299" s="95">
        <f t="shared" si="94"/>
        <v>0</v>
      </c>
      <c r="BF299" s="95">
        <f t="shared" si="95"/>
        <v>0</v>
      </c>
      <c r="BG299" s="95">
        <f t="shared" si="96"/>
        <v>0</v>
      </c>
      <c r="BH299" s="95">
        <f t="shared" si="97"/>
        <v>0</v>
      </c>
      <c r="BI299" s="95">
        <f t="shared" si="98"/>
        <v>0</v>
      </c>
      <c r="BJ299" s="1" t="s">
        <v>97</v>
      </c>
      <c r="BK299" s="95">
        <f t="shared" si="99"/>
        <v>0</v>
      </c>
      <c r="BL299" s="1" t="s">
        <v>157</v>
      </c>
      <c r="BM299" s="94" t="s">
        <v>689</v>
      </c>
    </row>
    <row r="300" spans="2:65" s="8" customFormat="1" ht="37.9" customHeight="1" x14ac:dyDescent="0.2">
      <c r="B300" s="81"/>
      <c r="C300" s="82" t="s">
        <v>690</v>
      </c>
      <c r="D300" s="82" t="s">
        <v>92</v>
      </c>
      <c r="E300" s="83" t="s">
        <v>691</v>
      </c>
      <c r="F300" s="84" t="s">
        <v>692</v>
      </c>
      <c r="G300" s="85" t="s">
        <v>205</v>
      </c>
      <c r="H300" s="86">
        <v>4</v>
      </c>
      <c r="I300" s="87"/>
      <c r="J300" s="88">
        <f t="shared" si="90"/>
        <v>0</v>
      </c>
      <c r="K300" s="89"/>
      <c r="L300" s="9"/>
      <c r="M300" s="90" t="s">
        <v>10</v>
      </c>
      <c r="N300" s="91" t="s">
        <v>30</v>
      </c>
      <c r="P300" s="92">
        <f t="shared" si="91"/>
        <v>0</v>
      </c>
      <c r="Q300" s="92">
        <v>2.0000000000000002E-5</v>
      </c>
      <c r="R300" s="92">
        <f t="shared" si="92"/>
        <v>8.0000000000000007E-5</v>
      </c>
      <c r="S300" s="92">
        <v>0</v>
      </c>
      <c r="T300" s="93">
        <f t="shared" si="93"/>
        <v>0</v>
      </c>
      <c r="AR300" s="94" t="s">
        <v>157</v>
      </c>
      <c r="AT300" s="94" t="s">
        <v>92</v>
      </c>
      <c r="AU300" s="94" t="s">
        <v>97</v>
      </c>
      <c r="AY300" s="1" t="s">
        <v>90</v>
      </c>
      <c r="BE300" s="95">
        <f t="shared" si="94"/>
        <v>0</v>
      </c>
      <c r="BF300" s="95">
        <f t="shared" si="95"/>
        <v>0</v>
      </c>
      <c r="BG300" s="95">
        <f t="shared" si="96"/>
        <v>0</v>
      </c>
      <c r="BH300" s="95">
        <f t="shared" si="97"/>
        <v>0</v>
      </c>
      <c r="BI300" s="95">
        <f t="shared" si="98"/>
        <v>0</v>
      </c>
      <c r="BJ300" s="1" t="s">
        <v>97</v>
      </c>
      <c r="BK300" s="95">
        <f t="shared" si="99"/>
        <v>0</v>
      </c>
      <c r="BL300" s="1" t="s">
        <v>157</v>
      </c>
      <c r="BM300" s="94" t="s">
        <v>693</v>
      </c>
    </row>
    <row r="301" spans="2:65" s="8" customFormat="1" ht="24.2" customHeight="1" x14ac:dyDescent="0.2">
      <c r="B301" s="81"/>
      <c r="C301" s="96" t="s">
        <v>694</v>
      </c>
      <c r="D301" s="96" t="s">
        <v>143</v>
      </c>
      <c r="E301" s="97" t="s">
        <v>695</v>
      </c>
      <c r="F301" s="98" t="s">
        <v>696</v>
      </c>
      <c r="G301" s="99" t="s">
        <v>205</v>
      </c>
      <c r="H301" s="100">
        <v>4</v>
      </c>
      <c r="I301" s="101"/>
      <c r="J301" s="102">
        <f t="shared" si="90"/>
        <v>0</v>
      </c>
      <c r="K301" s="103"/>
      <c r="L301" s="104"/>
      <c r="M301" s="105" t="s">
        <v>10</v>
      </c>
      <c r="N301" s="106" t="s">
        <v>30</v>
      </c>
      <c r="P301" s="92">
        <f t="shared" si="91"/>
        <v>0</v>
      </c>
      <c r="Q301" s="92">
        <v>6.9999999999999994E-5</v>
      </c>
      <c r="R301" s="92">
        <f t="shared" si="92"/>
        <v>2.7999999999999998E-4</v>
      </c>
      <c r="S301" s="92">
        <v>0</v>
      </c>
      <c r="T301" s="93">
        <f t="shared" si="93"/>
        <v>0</v>
      </c>
      <c r="AR301" s="94" t="s">
        <v>223</v>
      </c>
      <c r="AT301" s="94" t="s">
        <v>143</v>
      </c>
      <c r="AU301" s="94" t="s">
        <v>97</v>
      </c>
      <c r="AY301" s="1" t="s">
        <v>90</v>
      </c>
      <c r="BE301" s="95">
        <f t="shared" si="94"/>
        <v>0</v>
      </c>
      <c r="BF301" s="95">
        <f t="shared" si="95"/>
        <v>0</v>
      </c>
      <c r="BG301" s="95">
        <f t="shared" si="96"/>
        <v>0</v>
      </c>
      <c r="BH301" s="95">
        <f t="shared" si="97"/>
        <v>0</v>
      </c>
      <c r="BI301" s="95">
        <f t="shared" si="98"/>
        <v>0</v>
      </c>
      <c r="BJ301" s="1" t="s">
        <v>97</v>
      </c>
      <c r="BK301" s="95">
        <f t="shared" si="99"/>
        <v>0</v>
      </c>
      <c r="BL301" s="1" t="s">
        <v>157</v>
      </c>
      <c r="BM301" s="94" t="s">
        <v>697</v>
      </c>
    </row>
    <row r="302" spans="2:65" s="8" customFormat="1" ht="37.9" customHeight="1" x14ac:dyDescent="0.2">
      <c r="B302" s="81"/>
      <c r="C302" s="82" t="s">
        <v>698</v>
      </c>
      <c r="D302" s="82" t="s">
        <v>92</v>
      </c>
      <c r="E302" s="83" t="s">
        <v>699</v>
      </c>
      <c r="F302" s="84" t="s">
        <v>700</v>
      </c>
      <c r="G302" s="85" t="s">
        <v>205</v>
      </c>
      <c r="H302" s="86">
        <v>3</v>
      </c>
      <c r="I302" s="87"/>
      <c r="J302" s="88">
        <f t="shared" si="90"/>
        <v>0</v>
      </c>
      <c r="K302" s="89"/>
      <c r="L302" s="9"/>
      <c r="M302" s="90" t="s">
        <v>10</v>
      </c>
      <c r="N302" s="91" t="s">
        <v>30</v>
      </c>
      <c r="P302" s="92">
        <f t="shared" si="91"/>
        <v>0</v>
      </c>
      <c r="Q302" s="92">
        <v>3.0000000000000001E-5</v>
      </c>
      <c r="R302" s="92">
        <f t="shared" si="92"/>
        <v>9.0000000000000006E-5</v>
      </c>
      <c r="S302" s="92">
        <v>0</v>
      </c>
      <c r="T302" s="93">
        <f t="shared" si="93"/>
        <v>0</v>
      </c>
      <c r="AR302" s="94" t="s">
        <v>157</v>
      </c>
      <c r="AT302" s="94" t="s">
        <v>92</v>
      </c>
      <c r="AU302" s="94" t="s">
        <v>97</v>
      </c>
      <c r="AY302" s="1" t="s">
        <v>90</v>
      </c>
      <c r="BE302" s="95">
        <f t="shared" si="94"/>
        <v>0</v>
      </c>
      <c r="BF302" s="95">
        <f t="shared" si="95"/>
        <v>0</v>
      </c>
      <c r="BG302" s="95">
        <f t="shared" si="96"/>
        <v>0</v>
      </c>
      <c r="BH302" s="95">
        <f t="shared" si="97"/>
        <v>0</v>
      </c>
      <c r="BI302" s="95">
        <f t="shared" si="98"/>
        <v>0</v>
      </c>
      <c r="BJ302" s="1" t="s">
        <v>97</v>
      </c>
      <c r="BK302" s="95">
        <f t="shared" si="99"/>
        <v>0</v>
      </c>
      <c r="BL302" s="1" t="s">
        <v>157</v>
      </c>
      <c r="BM302" s="94" t="s">
        <v>701</v>
      </c>
    </row>
    <row r="303" spans="2:65" s="8" customFormat="1" ht="14.45" customHeight="1" x14ac:dyDescent="0.2">
      <c r="B303" s="81"/>
      <c r="C303" s="96" t="s">
        <v>702</v>
      </c>
      <c r="D303" s="96" t="s">
        <v>143</v>
      </c>
      <c r="E303" s="97" t="s">
        <v>703</v>
      </c>
      <c r="F303" s="98" t="s">
        <v>704</v>
      </c>
      <c r="G303" s="99" t="s">
        <v>205</v>
      </c>
      <c r="H303" s="100">
        <v>3</v>
      </c>
      <c r="I303" s="101"/>
      <c r="J303" s="102">
        <f t="shared" si="90"/>
        <v>0</v>
      </c>
      <c r="K303" s="103"/>
      <c r="L303" s="104"/>
      <c r="M303" s="105" t="s">
        <v>10</v>
      </c>
      <c r="N303" s="106" t="s">
        <v>30</v>
      </c>
      <c r="P303" s="92">
        <f t="shared" si="91"/>
        <v>0</v>
      </c>
      <c r="Q303" s="92">
        <v>1.7000000000000001E-4</v>
      </c>
      <c r="R303" s="92">
        <f t="shared" si="92"/>
        <v>5.1000000000000004E-4</v>
      </c>
      <c r="S303" s="92">
        <v>0</v>
      </c>
      <c r="T303" s="93">
        <f t="shared" si="93"/>
        <v>0</v>
      </c>
      <c r="AR303" s="94" t="s">
        <v>223</v>
      </c>
      <c r="AT303" s="94" t="s">
        <v>143</v>
      </c>
      <c r="AU303" s="94" t="s">
        <v>97</v>
      </c>
      <c r="AY303" s="1" t="s">
        <v>90</v>
      </c>
      <c r="BE303" s="95">
        <f t="shared" si="94"/>
        <v>0</v>
      </c>
      <c r="BF303" s="95">
        <f t="shared" si="95"/>
        <v>0</v>
      </c>
      <c r="BG303" s="95">
        <f t="shared" si="96"/>
        <v>0</v>
      </c>
      <c r="BH303" s="95">
        <f t="shared" si="97"/>
        <v>0</v>
      </c>
      <c r="BI303" s="95">
        <f t="shared" si="98"/>
        <v>0</v>
      </c>
      <c r="BJ303" s="1" t="s">
        <v>97</v>
      </c>
      <c r="BK303" s="95">
        <f t="shared" si="99"/>
        <v>0</v>
      </c>
      <c r="BL303" s="1" t="s">
        <v>157</v>
      </c>
      <c r="BM303" s="94" t="s">
        <v>705</v>
      </c>
    </row>
    <row r="304" spans="2:65" s="8" customFormat="1" ht="24.2" customHeight="1" x14ac:dyDescent="0.2">
      <c r="B304" s="81"/>
      <c r="C304" s="82" t="s">
        <v>706</v>
      </c>
      <c r="D304" s="82" t="s">
        <v>92</v>
      </c>
      <c r="E304" s="83" t="s">
        <v>707</v>
      </c>
      <c r="F304" s="84" t="s">
        <v>708</v>
      </c>
      <c r="G304" s="85" t="s">
        <v>230</v>
      </c>
      <c r="H304" s="86">
        <v>26</v>
      </c>
      <c r="I304" s="87"/>
      <c r="J304" s="88">
        <f t="shared" si="90"/>
        <v>0</v>
      </c>
      <c r="K304" s="89"/>
      <c r="L304" s="9"/>
      <c r="M304" s="90" t="s">
        <v>10</v>
      </c>
      <c r="N304" s="91" t="s">
        <v>30</v>
      </c>
      <c r="P304" s="92">
        <f t="shared" si="91"/>
        <v>0</v>
      </c>
      <c r="Q304" s="92">
        <v>1.2999999999999999E-4</v>
      </c>
      <c r="R304" s="92">
        <f t="shared" si="92"/>
        <v>3.3799999999999998E-3</v>
      </c>
      <c r="S304" s="92">
        <v>0</v>
      </c>
      <c r="T304" s="93">
        <f t="shared" si="93"/>
        <v>0</v>
      </c>
      <c r="AR304" s="94" t="s">
        <v>157</v>
      </c>
      <c r="AT304" s="94" t="s">
        <v>92</v>
      </c>
      <c r="AU304" s="94" t="s">
        <v>97</v>
      </c>
      <c r="AY304" s="1" t="s">
        <v>90</v>
      </c>
      <c r="BE304" s="95">
        <f t="shared" si="94"/>
        <v>0</v>
      </c>
      <c r="BF304" s="95">
        <f t="shared" si="95"/>
        <v>0</v>
      </c>
      <c r="BG304" s="95">
        <f t="shared" si="96"/>
        <v>0</v>
      </c>
      <c r="BH304" s="95">
        <f t="shared" si="97"/>
        <v>0</v>
      </c>
      <c r="BI304" s="95">
        <f t="shared" si="98"/>
        <v>0</v>
      </c>
      <c r="BJ304" s="1" t="s">
        <v>97</v>
      </c>
      <c r="BK304" s="95">
        <f t="shared" si="99"/>
        <v>0</v>
      </c>
      <c r="BL304" s="1" t="s">
        <v>157</v>
      </c>
      <c r="BM304" s="94" t="s">
        <v>709</v>
      </c>
    </row>
    <row r="305" spans="2:65" s="8" customFormat="1" ht="24.2" customHeight="1" x14ac:dyDescent="0.2">
      <c r="B305" s="81"/>
      <c r="C305" s="82" t="s">
        <v>710</v>
      </c>
      <c r="D305" s="82" t="s">
        <v>92</v>
      </c>
      <c r="E305" s="83" t="s">
        <v>711</v>
      </c>
      <c r="F305" s="84" t="s">
        <v>712</v>
      </c>
      <c r="G305" s="85" t="s">
        <v>230</v>
      </c>
      <c r="H305" s="86">
        <v>54</v>
      </c>
      <c r="I305" s="87"/>
      <c r="J305" s="88">
        <f t="shared" si="90"/>
        <v>0</v>
      </c>
      <c r="K305" s="89"/>
      <c r="L305" s="9"/>
      <c r="M305" s="90" t="s">
        <v>10</v>
      </c>
      <c r="N305" s="91" t="s">
        <v>30</v>
      </c>
      <c r="P305" s="92">
        <f t="shared" si="91"/>
        <v>0</v>
      </c>
      <c r="Q305" s="92">
        <v>1.4999999999999999E-4</v>
      </c>
      <c r="R305" s="92">
        <f t="shared" si="92"/>
        <v>8.0999999999999996E-3</v>
      </c>
      <c r="S305" s="92">
        <v>0</v>
      </c>
      <c r="T305" s="93">
        <f t="shared" si="93"/>
        <v>0</v>
      </c>
      <c r="AR305" s="94" t="s">
        <v>157</v>
      </c>
      <c r="AT305" s="94" t="s">
        <v>92</v>
      </c>
      <c r="AU305" s="94" t="s">
        <v>97</v>
      </c>
      <c r="AY305" s="1" t="s">
        <v>90</v>
      </c>
      <c r="BE305" s="95">
        <f t="shared" si="94"/>
        <v>0</v>
      </c>
      <c r="BF305" s="95">
        <f t="shared" si="95"/>
        <v>0</v>
      </c>
      <c r="BG305" s="95">
        <f t="shared" si="96"/>
        <v>0</v>
      </c>
      <c r="BH305" s="95">
        <f t="shared" si="97"/>
        <v>0</v>
      </c>
      <c r="BI305" s="95">
        <f t="shared" si="98"/>
        <v>0</v>
      </c>
      <c r="BJ305" s="1" t="s">
        <v>97</v>
      </c>
      <c r="BK305" s="95">
        <f t="shared" si="99"/>
        <v>0</v>
      </c>
      <c r="BL305" s="1" t="s">
        <v>157</v>
      </c>
      <c r="BM305" s="94" t="s">
        <v>713</v>
      </c>
    </row>
    <row r="306" spans="2:65" s="8" customFormat="1" ht="24.2" customHeight="1" x14ac:dyDescent="0.2">
      <c r="B306" s="81"/>
      <c r="C306" s="82" t="s">
        <v>714</v>
      </c>
      <c r="D306" s="82" t="s">
        <v>92</v>
      </c>
      <c r="E306" s="83" t="s">
        <v>715</v>
      </c>
      <c r="F306" s="84" t="s">
        <v>716</v>
      </c>
      <c r="G306" s="85" t="s">
        <v>230</v>
      </c>
      <c r="H306" s="86">
        <v>65.260999999999996</v>
      </c>
      <c r="I306" s="87"/>
      <c r="J306" s="88">
        <f t="shared" si="90"/>
        <v>0</v>
      </c>
      <c r="K306" s="89"/>
      <c r="L306" s="9"/>
      <c r="M306" s="90" t="s">
        <v>10</v>
      </c>
      <c r="N306" s="91" t="s">
        <v>30</v>
      </c>
      <c r="P306" s="92">
        <f t="shared" si="91"/>
        <v>0</v>
      </c>
      <c r="Q306" s="92">
        <v>3.6999999999999999E-4</v>
      </c>
      <c r="R306" s="92">
        <f t="shared" si="92"/>
        <v>2.4146569999999999E-2</v>
      </c>
      <c r="S306" s="92">
        <v>0</v>
      </c>
      <c r="T306" s="93">
        <f t="shared" si="93"/>
        <v>0</v>
      </c>
      <c r="AR306" s="94" t="s">
        <v>157</v>
      </c>
      <c r="AT306" s="94" t="s">
        <v>92</v>
      </c>
      <c r="AU306" s="94" t="s">
        <v>97</v>
      </c>
      <c r="AY306" s="1" t="s">
        <v>90</v>
      </c>
      <c r="BE306" s="95">
        <f t="shared" si="94"/>
        <v>0</v>
      </c>
      <c r="BF306" s="95">
        <f t="shared" si="95"/>
        <v>0</v>
      </c>
      <c r="BG306" s="95">
        <f t="shared" si="96"/>
        <v>0</v>
      </c>
      <c r="BH306" s="95">
        <f t="shared" si="97"/>
        <v>0</v>
      </c>
      <c r="BI306" s="95">
        <f t="shared" si="98"/>
        <v>0</v>
      </c>
      <c r="BJ306" s="1" t="s">
        <v>97</v>
      </c>
      <c r="BK306" s="95">
        <f t="shared" si="99"/>
        <v>0</v>
      </c>
      <c r="BL306" s="1" t="s">
        <v>157</v>
      </c>
      <c r="BM306" s="94" t="s">
        <v>717</v>
      </c>
    </row>
    <row r="307" spans="2:65" s="8" customFormat="1" ht="24.2" customHeight="1" x14ac:dyDescent="0.2">
      <c r="B307" s="81"/>
      <c r="C307" s="82" t="s">
        <v>718</v>
      </c>
      <c r="D307" s="82" t="s">
        <v>92</v>
      </c>
      <c r="E307" s="83" t="s">
        <v>719</v>
      </c>
      <c r="F307" s="84" t="s">
        <v>720</v>
      </c>
      <c r="G307" s="85" t="s">
        <v>205</v>
      </c>
      <c r="H307" s="86">
        <v>3</v>
      </c>
      <c r="I307" s="87"/>
      <c r="J307" s="88">
        <f t="shared" si="90"/>
        <v>0</v>
      </c>
      <c r="K307" s="89"/>
      <c r="L307" s="9"/>
      <c r="M307" s="90" t="s">
        <v>10</v>
      </c>
      <c r="N307" s="91" t="s">
        <v>30</v>
      </c>
      <c r="P307" s="92">
        <f t="shared" si="91"/>
        <v>0</v>
      </c>
      <c r="Q307" s="92">
        <v>1E-4</v>
      </c>
      <c r="R307" s="92">
        <f t="shared" si="92"/>
        <v>3.0000000000000003E-4</v>
      </c>
      <c r="S307" s="92">
        <v>0</v>
      </c>
      <c r="T307" s="93">
        <f t="shared" si="93"/>
        <v>0</v>
      </c>
      <c r="AR307" s="94" t="s">
        <v>157</v>
      </c>
      <c r="AT307" s="94" t="s">
        <v>92</v>
      </c>
      <c r="AU307" s="94" t="s">
        <v>97</v>
      </c>
      <c r="AY307" s="1" t="s">
        <v>90</v>
      </c>
      <c r="BE307" s="95">
        <f t="shared" si="94"/>
        <v>0</v>
      </c>
      <c r="BF307" s="95">
        <f t="shared" si="95"/>
        <v>0</v>
      </c>
      <c r="BG307" s="95">
        <f t="shared" si="96"/>
        <v>0</v>
      </c>
      <c r="BH307" s="95">
        <f t="shared" si="97"/>
        <v>0</v>
      </c>
      <c r="BI307" s="95">
        <f t="shared" si="98"/>
        <v>0</v>
      </c>
      <c r="BJ307" s="1" t="s">
        <v>97</v>
      </c>
      <c r="BK307" s="95">
        <f t="shared" si="99"/>
        <v>0</v>
      </c>
      <c r="BL307" s="1" t="s">
        <v>157</v>
      </c>
      <c r="BM307" s="94" t="s">
        <v>721</v>
      </c>
    </row>
    <row r="308" spans="2:65" s="8" customFormat="1" ht="14.45" customHeight="1" x14ac:dyDescent="0.2">
      <c r="B308" s="81"/>
      <c r="C308" s="96" t="s">
        <v>722</v>
      </c>
      <c r="D308" s="96" t="s">
        <v>143</v>
      </c>
      <c r="E308" s="97" t="s">
        <v>723</v>
      </c>
      <c r="F308" s="98" t="s">
        <v>724</v>
      </c>
      <c r="G308" s="99" t="s">
        <v>205</v>
      </c>
      <c r="H308" s="100">
        <v>3</v>
      </c>
      <c r="I308" s="101"/>
      <c r="J308" s="102">
        <f t="shared" si="90"/>
        <v>0</v>
      </c>
      <c r="K308" s="103"/>
      <c r="L308" s="104"/>
      <c r="M308" s="105" t="s">
        <v>10</v>
      </c>
      <c r="N308" s="106" t="s">
        <v>30</v>
      </c>
      <c r="P308" s="92">
        <f t="shared" si="91"/>
        <v>0</v>
      </c>
      <c r="Q308" s="92">
        <v>3.4000000000000002E-4</v>
      </c>
      <c r="R308" s="92">
        <f t="shared" si="92"/>
        <v>1.0200000000000001E-3</v>
      </c>
      <c r="S308" s="92">
        <v>0</v>
      </c>
      <c r="T308" s="93">
        <f t="shared" si="93"/>
        <v>0</v>
      </c>
      <c r="AR308" s="94" t="s">
        <v>223</v>
      </c>
      <c r="AT308" s="94" t="s">
        <v>143</v>
      </c>
      <c r="AU308" s="94" t="s">
        <v>97</v>
      </c>
      <c r="AY308" s="1" t="s">
        <v>90</v>
      </c>
      <c r="BE308" s="95">
        <f t="shared" si="94"/>
        <v>0</v>
      </c>
      <c r="BF308" s="95">
        <f t="shared" si="95"/>
        <v>0</v>
      </c>
      <c r="BG308" s="95">
        <f t="shared" si="96"/>
        <v>0</v>
      </c>
      <c r="BH308" s="95">
        <f t="shared" si="97"/>
        <v>0</v>
      </c>
      <c r="BI308" s="95">
        <f t="shared" si="98"/>
        <v>0</v>
      </c>
      <c r="BJ308" s="1" t="s">
        <v>97</v>
      </c>
      <c r="BK308" s="95">
        <f t="shared" si="99"/>
        <v>0</v>
      </c>
      <c r="BL308" s="1" t="s">
        <v>157</v>
      </c>
      <c r="BM308" s="94" t="s">
        <v>725</v>
      </c>
    </row>
    <row r="309" spans="2:65" s="8" customFormat="1" ht="37.9" customHeight="1" x14ac:dyDescent="0.2">
      <c r="B309" s="81"/>
      <c r="C309" s="82" t="s">
        <v>726</v>
      </c>
      <c r="D309" s="82" t="s">
        <v>92</v>
      </c>
      <c r="E309" s="83" t="s">
        <v>727</v>
      </c>
      <c r="F309" s="84" t="s">
        <v>728</v>
      </c>
      <c r="G309" s="85" t="s">
        <v>205</v>
      </c>
      <c r="H309" s="86">
        <v>8</v>
      </c>
      <c r="I309" s="87"/>
      <c r="J309" s="88">
        <f t="shared" si="90"/>
        <v>0</v>
      </c>
      <c r="K309" s="89"/>
      <c r="L309" s="9"/>
      <c r="M309" s="90" t="s">
        <v>10</v>
      </c>
      <c r="N309" s="91" t="s">
        <v>30</v>
      </c>
      <c r="P309" s="92">
        <f t="shared" si="91"/>
        <v>0</v>
      </c>
      <c r="Q309" s="92">
        <v>0</v>
      </c>
      <c r="R309" s="92">
        <f t="shared" si="92"/>
        <v>0</v>
      </c>
      <c r="S309" s="92">
        <v>0</v>
      </c>
      <c r="T309" s="93">
        <f t="shared" si="93"/>
        <v>0</v>
      </c>
      <c r="AR309" s="94" t="s">
        <v>157</v>
      </c>
      <c r="AT309" s="94" t="s">
        <v>92</v>
      </c>
      <c r="AU309" s="94" t="s">
        <v>97</v>
      </c>
      <c r="AY309" s="1" t="s">
        <v>90</v>
      </c>
      <c r="BE309" s="95">
        <f t="shared" si="94"/>
        <v>0</v>
      </c>
      <c r="BF309" s="95">
        <f t="shared" si="95"/>
        <v>0</v>
      </c>
      <c r="BG309" s="95">
        <f t="shared" si="96"/>
        <v>0</v>
      </c>
      <c r="BH309" s="95">
        <f t="shared" si="97"/>
        <v>0</v>
      </c>
      <c r="BI309" s="95">
        <f t="shared" si="98"/>
        <v>0</v>
      </c>
      <c r="BJ309" s="1" t="s">
        <v>97</v>
      </c>
      <c r="BK309" s="95">
        <f t="shared" si="99"/>
        <v>0</v>
      </c>
      <c r="BL309" s="1" t="s">
        <v>157</v>
      </c>
      <c r="BM309" s="94" t="s">
        <v>729</v>
      </c>
    </row>
    <row r="310" spans="2:65" s="8" customFormat="1" ht="24.2" customHeight="1" x14ac:dyDescent="0.2">
      <c r="B310" s="81"/>
      <c r="C310" s="96" t="s">
        <v>730</v>
      </c>
      <c r="D310" s="96" t="s">
        <v>143</v>
      </c>
      <c r="E310" s="97" t="s">
        <v>731</v>
      </c>
      <c r="F310" s="98" t="s">
        <v>732</v>
      </c>
      <c r="G310" s="99" t="s">
        <v>205</v>
      </c>
      <c r="H310" s="100">
        <v>8</v>
      </c>
      <c r="I310" s="101"/>
      <c r="J310" s="102">
        <f t="shared" si="90"/>
        <v>0</v>
      </c>
      <c r="K310" s="103"/>
      <c r="L310" s="104"/>
      <c r="M310" s="105" t="s">
        <v>10</v>
      </c>
      <c r="N310" s="106" t="s">
        <v>30</v>
      </c>
      <c r="P310" s="92">
        <f t="shared" si="91"/>
        <v>0</v>
      </c>
      <c r="Q310" s="92">
        <v>2.4000000000000001E-4</v>
      </c>
      <c r="R310" s="92">
        <f t="shared" si="92"/>
        <v>1.92E-3</v>
      </c>
      <c r="S310" s="92">
        <v>0</v>
      </c>
      <c r="T310" s="93">
        <f t="shared" si="93"/>
        <v>0</v>
      </c>
      <c r="AR310" s="94" t="s">
        <v>223</v>
      </c>
      <c r="AT310" s="94" t="s">
        <v>143</v>
      </c>
      <c r="AU310" s="94" t="s">
        <v>97</v>
      </c>
      <c r="AY310" s="1" t="s">
        <v>90</v>
      </c>
      <c r="BE310" s="95">
        <f t="shared" si="94"/>
        <v>0</v>
      </c>
      <c r="BF310" s="95">
        <f t="shared" si="95"/>
        <v>0</v>
      </c>
      <c r="BG310" s="95">
        <f t="shared" si="96"/>
        <v>0</v>
      </c>
      <c r="BH310" s="95">
        <f t="shared" si="97"/>
        <v>0</v>
      </c>
      <c r="BI310" s="95">
        <f t="shared" si="98"/>
        <v>0</v>
      </c>
      <c r="BJ310" s="1" t="s">
        <v>97</v>
      </c>
      <c r="BK310" s="95">
        <f t="shared" si="99"/>
        <v>0</v>
      </c>
      <c r="BL310" s="1" t="s">
        <v>157</v>
      </c>
      <c r="BM310" s="94" t="s">
        <v>733</v>
      </c>
    </row>
    <row r="311" spans="2:65" s="8" customFormat="1" ht="24.2" customHeight="1" x14ac:dyDescent="0.2">
      <c r="B311" s="81"/>
      <c r="C311" s="82" t="s">
        <v>734</v>
      </c>
      <c r="D311" s="82" t="s">
        <v>92</v>
      </c>
      <c r="E311" s="83" t="s">
        <v>735</v>
      </c>
      <c r="F311" s="84" t="s">
        <v>736</v>
      </c>
      <c r="G311" s="85" t="s">
        <v>230</v>
      </c>
      <c r="H311" s="86">
        <v>20</v>
      </c>
      <c r="I311" s="87"/>
      <c r="J311" s="88">
        <f t="shared" si="90"/>
        <v>0</v>
      </c>
      <c r="K311" s="89"/>
      <c r="L311" s="9"/>
      <c r="M311" s="90" t="s">
        <v>10</v>
      </c>
      <c r="N311" s="91" t="s">
        <v>30</v>
      </c>
      <c r="P311" s="92">
        <f t="shared" si="91"/>
        <v>0</v>
      </c>
      <c r="Q311" s="92">
        <v>2.9299999999999999E-3</v>
      </c>
      <c r="R311" s="92">
        <f t="shared" si="92"/>
        <v>5.8599999999999999E-2</v>
      </c>
      <c r="S311" s="92">
        <v>0</v>
      </c>
      <c r="T311" s="93">
        <f t="shared" si="93"/>
        <v>0</v>
      </c>
      <c r="AR311" s="94" t="s">
        <v>157</v>
      </c>
      <c r="AT311" s="94" t="s">
        <v>92</v>
      </c>
      <c r="AU311" s="94" t="s">
        <v>97</v>
      </c>
      <c r="AY311" s="1" t="s">
        <v>90</v>
      </c>
      <c r="BE311" s="95">
        <f t="shared" si="94"/>
        <v>0</v>
      </c>
      <c r="BF311" s="95">
        <f t="shared" si="95"/>
        <v>0</v>
      </c>
      <c r="BG311" s="95">
        <f t="shared" si="96"/>
        <v>0</v>
      </c>
      <c r="BH311" s="95">
        <f t="shared" si="97"/>
        <v>0</v>
      </c>
      <c r="BI311" s="95">
        <f t="shared" si="98"/>
        <v>0</v>
      </c>
      <c r="BJ311" s="1" t="s">
        <v>97</v>
      </c>
      <c r="BK311" s="95">
        <f t="shared" si="99"/>
        <v>0</v>
      </c>
      <c r="BL311" s="1" t="s">
        <v>157</v>
      </c>
      <c r="BM311" s="94" t="s">
        <v>737</v>
      </c>
    </row>
    <row r="312" spans="2:65" s="8" customFormat="1" ht="24.2" customHeight="1" x14ac:dyDescent="0.2">
      <c r="B312" s="81"/>
      <c r="C312" s="82" t="s">
        <v>738</v>
      </c>
      <c r="D312" s="82" t="s">
        <v>92</v>
      </c>
      <c r="E312" s="83" t="s">
        <v>739</v>
      </c>
      <c r="F312" s="84" t="s">
        <v>740</v>
      </c>
      <c r="G312" s="85" t="s">
        <v>506</v>
      </c>
      <c r="H312" s="107"/>
      <c r="I312" s="87"/>
      <c r="J312" s="88">
        <f t="shared" si="90"/>
        <v>0</v>
      </c>
      <c r="K312" s="89"/>
      <c r="L312" s="9"/>
      <c r="M312" s="90" t="s">
        <v>10</v>
      </c>
      <c r="N312" s="91" t="s">
        <v>30</v>
      </c>
      <c r="P312" s="92">
        <f t="shared" si="91"/>
        <v>0</v>
      </c>
      <c r="Q312" s="92">
        <v>0</v>
      </c>
      <c r="R312" s="92">
        <f t="shared" si="92"/>
        <v>0</v>
      </c>
      <c r="S312" s="92">
        <v>0</v>
      </c>
      <c r="T312" s="93">
        <f t="shared" si="93"/>
        <v>0</v>
      </c>
      <c r="AR312" s="94" t="s">
        <v>157</v>
      </c>
      <c r="AT312" s="94" t="s">
        <v>92</v>
      </c>
      <c r="AU312" s="94" t="s">
        <v>97</v>
      </c>
      <c r="AY312" s="1" t="s">
        <v>90</v>
      </c>
      <c r="BE312" s="95">
        <f t="shared" si="94"/>
        <v>0</v>
      </c>
      <c r="BF312" s="95">
        <f t="shared" si="95"/>
        <v>0</v>
      </c>
      <c r="BG312" s="95">
        <f t="shared" si="96"/>
        <v>0</v>
      </c>
      <c r="BH312" s="95">
        <f t="shared" si="97"/>
        <v>0</v>
      </c>
      <c r="BI312" s="95">
        <f t="shared" si="98"/>
        <v>0</v>
      </c>
      <c r="BJ312" s="1" t="s">
        <v>97</v>
      </c>
      <c r="BK312" s="95">
        <f t="shared" si="99"/>
        <v>0</v>
      </c>
      <c r="BL312" s="1" t="s">
        <v>157</v>
      </c>
      <c r="BM312" s="94" t="s">
        <v>741</v>
      </c>
    </row>
    <row r="313" spans="2:65" s="68" customFormat="1" ht="22.9" customHeight="1" x14ac:dyDescent="0.2">
      <c r="B313" s="69"/>
      <c r="D313" s="70" t="s">
        <v>86</v>
      </c>
      <c r="E313" s="79" t="s">
        <v>742</v>
      </c>
      <c r="F313" s="79" t="s">
        <v>743</v>
      </c>
      <c r="I313" s="72"/>
      <c r="J313" s="80">
        <f>BK313</f>
        <v>0</v>
      </c>
      <c r="L313" s="69"/>
      <c r="M313" s="74"/>
      <c r="P313" s="75">
        <f>SUM(P314:P352)</f>
        <v>0</v>
      </c>
      <c r="R313" s="75">
        <f>SUM(R314:R352)</f>
        <v>4.5686598928000004</v>
      </c>
      <c r="T313" s="76">
        <f>SUM(T314:T352)</f>
        <v>0</v>
      </c>
      <c r="AR313" s="70" t="s">
        <v>97</v>
      </c>
      <c r="AT313" s="77" t="s">
        <v>86</v>
      </c>
      <c r="AU313" s="77" t="s">
        <v>89</v>
      </c>
      <c r="AY313" s="70" t="s">
        <v>90</v>
      </c>
      <c r="BK313" s="78">
        <f>SUM(BK314:BK352)</f>
        <v>0</v>
      </c>
    </row>
    <row r="314" spans="2:65" s="8" customFormat="1" ht="24.2" customHeight="1" x14ac:dyDescent="0.2">
      <c r="B314" s="81"/>
      <c r="C314" s="82" t="s">
        <v>744</v>
      </c>
      <c r="D314" s="82" t="s">
        <v>92</v>
      </c>
      <c r="E314" s="83" t="s">
        <v>745</v>
      </c>
      <c r="F314" s="84" t="s">
        <v>746</v>
      </c>
      <c r="G314" s="85" t="s">
        <v>230</v>
      </c>
      <c r="H314" s="86">
        <v>259.73599999999999</v>
      </c>
      <c r="I314" s="87"/>
      <c r="J314" s="88">
        <f t="shared" ref="J314:J352" si="100">ROUND(I314*H314,2)</f>
        <v>0</v>
      </c>
      <c r="K314" s="89"/>
      <c r="L314" s="9"/>
      <c r="M314" s="90" t="s">
        <v>10</v>
      </c>
      <c r="N314" s="91" t="s">
        <v>30</v>
      </c>
      <c r="P314" s="92">
        <f t="shared" ref="P314:P352" si="101">O314*H314</f>
        <v>0</v>
      </c>
      <c r="Q314" s="92">
        <v>2.1000000000000001E-4</v>
      </c>
      <c r="R314" s="92">
        <f t="shared" ref="R314:R352" si="102">Q314*H314</f>
        <v>5.4544559999999999E-2</v>
      </c>
      <c r="S314" s="92">
        <v>0</v>
      </c>
      <c r="T314" s="93">
        <f t="shared" ref="T314:T352" si="103">S314*H314</f>
        <v>0</v>
      </c>
      <c r="AR314" s="94" t="s">
        <v>157</v>
      </c>
      <c r="AT314" s="94" t="s">
        <v>92</v>
      </c>
      <c r="AU314" s="94" t="s">
        <v>97</v>
      </c>
      <c r="AY314" s="1" t="s">
        <v>90</v>
      </c>
      <c r="BE314" s="95">
        <f t="shared" ref="BE314:BE352" si="104">IF(N314="základná",J314,0)</f>
        <v>0</v>
      </c>
      <c r="BF314" s="95">
        <f t="shared" ref="BF314:BF352" si="105">IF(N314="znížená",J314,0)</f>
        <v>0</v>
      </c>
      <c r="BG314" s="95">
        <f t="shared" ref="BG314:BG352" si="106">IF(N314="zákl. prenesená",J314,0)</f>
        <v>0</v>
      </c>
      <c r="BH314" s="95">
        <f t="shared" ref="BH314:BH352" si="107">IF(N314="zníž. prenesená",J314,0)</f>
        <v>0</v>
      </c>
      <c r="BI314" s="95">
        <f t="shared" ref="BI314:BI352" si="108">IF(N314="nulová",J314,0)</f>
        <v>0</v>
      </c>
      <c r="BJ314" s="1" t="s">
        <v>97</v>
      </c>
      <c r="BK314" s="95">
        <f t="shared" ref="BK314:BK352" si="109">ROUND(I314*H314,2)</f>
        <v>0</v>
      </c>
      <c r="BL314" s="1" t="s">
        <v>157</v>
      </c>
      <c r="BM314" s="94" t="s">
        <v>747</v>
      </c>
    </row>
    <row r="315" spans="2:65" s="8" customFormat="1" ht="37.9" customHeight="1" x14ac:dyDescent="0.2">
      <c r="B315" s="81"/>
      <c r="C315" s="96" t="s">
        <v>748</v>
      </c>
      <c r="D315" s="96" t="s">
        <v>143</v>
      </c>
      <c r="E315" s="97" t="s">
        <v>489</v>
      </c>
      <c r="F315" s="98" t="s">
        <v>490</v>
      </c>
      <c r="G315" s="99" t="s">
        <v>230</v>
      </c>
      <c r="H315" s="100">
        <v>272.72300000000001</v>
      </c>
      <c r="I315" s="101"/>
      <c r="J315" s="102">
        <f t="shared" si="100"/>
        <v>0</v>
      </c>
      <c r="K315" s="103"/>
      <c r="L315" s="104"/>
      <c r="M315" s="105" t="s">
        <v>10</v>
      </c>
      <c r="N315" s="106" t="s">
        <v>30</v>
      </c>
      <c r="P315" s="92">
        <f t="shared" si="101"/>
        <v>0</v>
      </c>
      <c r="Q315" s="92">
        <v>1E-4</v>
      </c>
      <c r="R315" s="92">
        <f t="shared" si="102"/>
        <v>2.7272300000000003E-2</v>
      </c>
      <c r="S315" s="92">
        <v>0</v>
      </c>
      <c r="T315" s="93">
        <f t="shared" si="103"/>
        <v>0</v>
      </c>
      <c r="AR315" s="94" t="s">
        <v>223</v>
      </c>
      <c r="AT315" s="94" t="s">
        <v>143</v>
      </c>
      <c r="AU315" s="94" t="s">
        <v>97</v>
      </c>
      <c r="AY315" s="1" t="s">
        <v>90</v>
      </c>
      <c r="BE315" s="95">
        <f t="shared" si="104"/>
        <v>0</v>
      </c>
      <c r="BF315" s="95">
        <f t="shared" si="105"/>
        <v>0</v>
      </c>
      <c r="BG315" s="95">
        <f t="shared" si="106"/>
        <v>0</v>
      </c>
      <c r="BH315" s="95">
        <f t="shared" si="107"/>
        <v>0</v>
      </c>
      <c r="BI315" s="95">
        <f t="shared" si="108"/>
        <v>0</v>
      </c>
      <c r="BJ315" s="1" t="s">
        <v>97</v>
      </c>
      <c r="BK315" s="95">
        <f t="shared" si="109"/>
        <v>0</v>
      </c>
      <c r="BL315" s="1" t="s">
        <v>157</v>
      </c>
      <c r="BM315" s="94" t="s">
        <v>749</v>
      </c>
    </row>
    <row r="316" spans="2:65" s="8" customFormat="1" ht="37.9" customHeight="1" x14ac:dyDescent="0.2">
      <c r="B316" s="81"/>
      <c r="C316" s="96" t="s">
        <v>750</v>
      </c>
      <c r="D316" s="96" t="s">
        <v>143</v>
      </c>
      <c r="E316" s="97" t="s">
        <v>493</v>
      </c>
      <c r="F316" s="98" t="s">
        <v>494</v>
      </c>
      <c r="G316" s="99" t="s">
        <v>230</v>
      </c>
      <c r="H316" s="100">
        <v>272.72300000000001</v>
      </c>
      <c r="I316" s="101"/>
      <c r="J316" s="102">
        <f t="shared" si="100"/>
        <v>0</v>
      </c>
      <c r="K316" s="103"/>
      <c r="L316" s="104"/>
      <c r="M316" s="105" t="s">
        <v>10</v>
      </c>
      <c r="N316" s="106" t="s">
        <v>30</v>
      </c>
      <c r="P316" s="92">
        <f t="shared" si="101"/>
        <v>0</v>
      </c>
      <c r="Q316" s="92">
        <v>1E-4</v>
      </c>
      <c r="R316" s="92">
        <f t="shared" si="102"/>
        <v>2.7272300000000003E-2</v>
      </c>
      <c r="S316" s="92">
        <v>0</v>
      </c>
      <c r="T316" s="93">
        <f t="shared" si="103"/>
        <v>0</v>
      </c>
      <c r="AR316" s="94" t="s">
        <v>223</v>
      </c>
      <c r="AT316" s="94" t="s">
        <v>143</v>
      </c>
      <c r="AU316" s="94" t="s">
        <v>97</v>
      </c>
      <c r="AY316" s="1" t="s">
        <v>90</v>
      </c>
      <c r="BE316" s="95">
        <f t="shared" si="104"/>
        <v>0</v>
      </c>
      <c r="BF316" s="95">
        <f t="shared" si="105"/>
        <v>0</v>
      </c>
      <c r="BG316" s="95">
        <f t="shared" si="106"/>
        <v>0</v>
      </c>
      <c r="BH316" s="95">
        <f t="shared" si="107"/>
        <v>0</v>
      </c>
      <c r="BI316" s="95">
        <f t="shared" si="108"/>
        <v>0</v>
      </c>
      <c r="BJ316" s="1" t="s">
        <v>97</v>
      </c>
      <c r="BK316" s="95">
        <f t="shared" si="109"/>
        <v>0</v>
      </c>
      <c r="BL316" s="1" t="s">
        <v>157</v>
      </c>
      <c r="BM316" s="94" t="s">
        <v>751</v>
      </c>
    </row>
    <row r="317" spans="2:65" s="8" customFormat="1" ht="24.2" customHeight="1" x14ac:dyDescent="0.2">
      <c r="B317" s="81"/>
      <c r="C317" s="96" t="s">
        <v>752</v>
      </c>
      <c r="D317" s="96" t="s">
        <v>143</v>
      </c>
      <c r="E317" s="97" t="s">
        <v>753</v>
      </c>
      <c r="F317" s="98" t="s">
        <v>754</v>
      </c>
      <c r="G317" s="99" t="s">
        <v>205</v>
      </c>
      <c r="H317" s="100">
        <v>4</v>
      </c>
      <c r="I317" s="101"/>
      <c r="J317" s="102">
        <f t="shared" si="100"/>
        <v>0</v>
      </c>
      <c r="K317" s="103"/>
      <c r="L317" s="104"/>
      <c r="M317" s="105" t="s">
        <v>10</v>
      </c>
      <c r="N317" s="106" t="s">
        <v>30</v>
      </c>
      <c r="P317" s="92">
        <f t="shared" si="101"/>
        <v>0</v>
      </c>
      <c r="Q317" s="92">
        <v>4.2000000000000003E-2</v>
      </c>
      <c r="R317" s="92">
        <f t="shared" si="102"/>
        <v>0.16800000000000001</v>
      </c>
      <c r="S317" s="92">
        <v>0</v>
      </c>
      <c r="T317" s="93">
        <f t="shared" si="103"/>
        <v>0</v>
      </c>
      <c r="AR317" s="94" t="s">
        <v>223</v>
      </c>
      <c r="AT317" s="94" t="s">
        <v>143</v>
      </c>
      <c r="AU317" s="94" t="s">
        <v>97</v>
      </c>
      <c r="AY317" s="1" t="s">
        <v>90</v>
      </c>
      <c r="BE317" s="95">
        <f t="shared" si="104"/>
        <v>0</v>
      </c>
      <c r="BF317" s="95">
        <f t="shared" si="105"/>
        <v>0</v>
      </c>
      <c r="BG317" s="95">
        <f t="shared" si="106"/>
        <v>0</v>
      </c>
      <c r="BH317" s="95">
        <f t="shared" si="107"/>
        <v>0</v>
      </c>
      <c r="BI317" s="95">
        <f t="shared" si="108"/>
        <v>0</v>
      </c>
      <c r="BJ317" s="1" t="s">
        <v>97</v>
      </c>
      <c r="BK317" s="95">
        <f t="shared" si="109"/>
        <v>0</v>
      </c>
      <c r="BL317" s="1" t="s">
        <v>157</v>
      </c>
      <c r="BM317" s="94" t="s">
        <v>755</v>
      </c>
    </row>
    <row r="318" spans="2:65" s="8" customFormat="1" ht="24.2" customHeight="1" x14ac:dyDescent="0.2">
      <c r="B318" s="81"/>
      <c r="C318" s="96" t="s">
        <v>756</v>
      </c>
      <c r="D318" s="96" t="s">
        <v>143</v>
      </c>
      <c r="E318" s="97" t="s">
        <v>757</v>
      </c>
      <c r="F318" s="98" t="s">
        <v>758</v>
      </c>
      <c r="G318" s="99" t="s">
        <v>205</v>
      </c>
      <c r="H318" s="100">
        <v>4</v>
      </c>
      <c r="I318" s="101"/>
      <c r="J318" s="102">
        <f t="shared" si="100"/>
        <v>0</v>
      </c>
      <c r="K318" s="103"/>
      <c r="L318" s="104"/>
      <c r="M318" s="105" t="s">
        <v>10</v>
      </c>
      <c r="N318" s="106" t="s">
        <v>30</v>
      </c>
      <c r="P318" s="92">
        <f t="shared" si="101"/>
        <v>0</v>
      </c>
      <c r="Q318" s="92">
        <v>5.1999999999999998E-2</v>
      </c>
      <c r="R318" s="92">
        <f t="shared" si="102"/>
        <v>0.20799999999999999</v>
      </c>
      <c r="S318" s="92">
        <v>0</v>
      </c>
      <c r="T318" s="93">
        <f t="shared" si="103"/>
        <v>0</v>
      </c>
      <c r="AR318" s="94" t="s">
        <v>223</v>
      </c>
      <c r="AT318" s="94" t="s">
        <v>143</v>
      </c>
      <c r="AU318" s="94" t="s">
        <v>97</v>
      </c>
      <c r="AY318" s="1" t="s">
        <v>90</v>
      </c>
      <c r="BE318" s="95">
        <f t="shared" si="104"/>
        <v>0</v>
      </c>
      <c r="BF318" s="95">
        <f t="shared" si="105"/>
        <v>0</v>
      </c>
      <c r="BG318" s="95">
        <f t="shared" si="106"/>
        <v>0</v>
      </c>
      <c r="BH318" s="95">
        <f t="shared" si="107"/>
        <v>0</v>
      </c>
      <c r="BI318" s="95">
        <f t="shared" si="108"/>
        <v>0</v>
      </c>
      <c r="BJ318" s="1" t="s">
        <v>97</v>
      </c>
      <c r="BK318" s="95">
        <f t="shared" si="109"/>
        <v>0</v>
      </c>
      <c r="BL318" s="1" t="s">
        <v>157</v>
      </c>
      <c r="BM318" s="94" t="s">
        <v>759</v>
      </c>
    </row>
    <row r="319" spans="2:65" s="8" customFormat="1" ht="24.2" customHeight="1" x14ac:dyDescent="0.2">
      <c r="B319" s="81"/>
      <c r="C319" s="96" t="s">
        <v>760</v>
      </c>
      <c r="D319" s="96" t="s">
        <v>143</v>
      </c>
      <c r="E319" s="97" t="s">
        <v>761</v>
      </c>
      <c r="F319" s="98" t="s">
        <v>762</v>
      </c>
      <c r="G319" s="99" t="s">
        <v>205</v>
      </c>
      <c r="H319" s="100">
        <v>2</v>
      </c>
      <c r="I319" s="101"/>
      <c r="J319" s="102">
        <f t="shared" si="100"/>
        <v>0</v>
      </c>
      <c r="K319" s="103"/>
      <c r="L319" s="104"/>
      <c r="M319" s="105" t="s">
        <v>10</v>
      </c>
      <c r="N319" s="106" t="s">
        <v>30</v>
      </c>
      <c r="P319" s="92">
        <f t="shared" si="101"/>
        <v>0</v>
      </c>
      <c r="Q319" s="92">
        <v>8.4000000000000005E-2</v>
      </c>
      <c r="R319" s="92">
        <f t="shared" si="102"/>
        <v>0.16800000000000001</v>
      </c>
      <c r="S319" s="92">
        <v>0</v>
      </c>
      <c r="T319" s="93">
        <f t="shared" si="103"/>
        <v>0</v>
      </c>
      <c r="AR319" s="94" t="s">
        <v>223</v>
      </c>
      <c r="AT319" s="94" t="s">
        <v>143</v>
      </c>
      <c r="AU319" s="94" t="s">
        <v>97</v>
      </c>
      <c r="AY319" s="1" t="s">
        <v>90</v>
      </c>
      <c r="BE319" s="95">
        <f t="shared" si="104"/>
        <v>0</v>
      </c>
      <c r="BF319" s="95">
        <f t="shared" si="105"/>
        <v>0</v>
      </c>
      <c r="BG319" s="95">
        <f t="shared" si="106"/>
        <v>0</v>
      </c>
      <c r="BH319" s="95">
        <f t="shared" si="107"/>
        <v>0</v>
      </c>
      <c r="BI319" s="95">
        <f t="shared" si="108"/>
        <v>0</v>
      </c>
      <c r="BJ319" s="1" t="s">
        <v>97</v>
      </c>
      <c r="BK319" s="95">
        <f t="shared" si="109"/>
        <v>0</v>
      </c>
      <c r="BL319" s="1" t="s">
        <v>157</v>
      </c>
      <c r="BM319" s="94" t="s">
        <v>763</v>
      </c>
    </row>
    <row r="320" spans="2:65" s="8" customFormat="1" ht="24.2" customHeight="1" x14ac:dyDescent="0.2">
      <c r="B320" s="81"/>
      <c r="C320" s="96" t="s">
        <v>764</v>
      </c>
      <c r="D320" s="96" t="s">
        <v>143</v>
      </c>
      <c r="E320" s="97" t="s">
        <v>765</v>
      </c>
      <c r="F320" s="98" t="s">
        <v>766</v>
      </c>
      <c r="G320" s="99" t="s">
        <v>205</v>
      </c>
      <c r="H320" s="100">
        <v>4</v>
      </c>
      <c r="I320" s="101"/>
      <c r="J320" s="102">
        <f t="shared" si="100"/>
        <v>0</v>
      </c>
      <c r="K320" s="103"/>
      <c r="L320" s="104"/>
      <c r="M320" s="105" t="s">
        <v>10</v>
      </c>
      <c r="N320" s="106" t="s">
        <v>30</v>
      </c>
      <c r="P320" s="92">
        <f t="shared" si="101"/>
        <v>0</v>
      </c>
      <c r="Q320" s="92">
        <v>6.8000000000000005E-2</v>
      </c>
      <c r="R320" s="92">
        <f t="shared" si="102"/>
        <v>0.27200000000000002</v>
      </c>
      <c r="S320" s="92">
        <v>0</v>
      </c>
      <c r="T320" s="93">
        <f t="shared" si="103"/>
        <v>0</v>
      </c>
      <c r="AR320" s="94" t="s">
        <v>223</v>
      </c>
      <c r="AT320" s="94" t="s">
        <v>143</v>
      </c>
      <c r="AU320" s="94" t="s">
        <v>97</v>
      </c>
      <c r="AY320" s="1" t="s">
        <v>90</v>
      </c>
      <c r="BE320" s="95">
        <f t="shared" si="104"/>
        <v>0</v>
      </c>
      <c r="BF320" s="95">
        <f t="shared" si="105"/>
        <v>0</v>
      </c>
      <c r="BG320" s="95">
        <f t="shared" si="106"/>
        <v>0</v>
      </c>
      <c r="BH320" s="95">
        <f t="shared" si="107"/>
        <v>0</v>
      </c>
      <c r="BI320" s="95">
        <f t="shared" si="108"/>
        <v>0</v>
      </c>
      <c r="BJ320" s="1" t="s">
        <v>97</v>
      </c>
      <c r="BK320" s="95">
        <f t="shared" si="109"/>
        <v>0</v>
      </c>
      <c r="BL320" s="1" t="s">
        <v>157</v>
      </c>
      <c r="BM320" s="94" t="s">
        <v>767</v>
      </c>
    </row>
    <row r="321" spans="2:65" s="8" customFormat="1" ht="24.2" customHeight="1" x14ac:dyDescent="0.2">
      <c r="B321" s="81"/>
      <c r="C321" s="96" t="s">
        <v>768</v>
      </c>
      <c r="D321" s="96" t="s">
        <v>143</v>
      </c>
      <c r="E321" s="97" t="s">
        <v>769</v>
      </c>
      <c r="F321" s="98" t="s">
        <v>770</v>
      </c>
      <c r="G321" s="99" t="s">
        <v>205</v>
      </c>
      <c r="H321" s="100">
        <v>3</v>
      </c>
      <c r="I321" s="101"/>
      <c r="J321" s="102">
        <f t="shared" si="100"/>
        <v>0</v>
      </c>
      <c r="K321" s="103"/>
      <c r="L321" s="104"/>
      <c r="M321" s="105" t="s">
        <v>10</v>
      </c>
      <c r="N321" s="106" t="s">
        <v>30</v>
      </c>
      <c r="P321" s="92">
        <f t="shared" si="101"/>
        <v>0</v>
      </c>
      <c r="Q321" s="92">
        <v>7.0000000000000007E-2</v>
      </c>
      <c r="R321" s="92">
        <f t="shared" si="102"/>
        <v>0.21000000000000002</v>
      </c>
      <c r="S321" s="92">
        <v>0</v>
      </c>
      <c r="T321" s="93">
        <f t="shared" si="103"/>
        <v>0</v>
      </c>
      <c r="AR321" s="94" t="s">
        <v>223</v>
      </c>
      <c r="AT321" s="94" t="s">
        <v>143</v>
      </c>
      <c r="AU321" s="94" t="s">
        <v>97</v>
      </c>
      <c r="AY321" s="1" t="s">
        <v>90</v>
      </c>
      <c r="BE321" s="95">
        <f t="shared" si="104"/>
        <v>0</v>
      </c>
      <c r="BF321" s="95">
        <f t="shared" si="105"/>
        <v>0</v>
      </c>
      <c r="BG321" s="95">
        <f t="shared" si="106"/>
        <v>0</v>
      </c>
      <c r="BH321" s="95">
        <f t="shared" si="107"/>
        <v>0</v>
      </c>
      <c r="BI321" s="95">
        <f t="shared" si="108"/>
        <v>0</v>
      </c>
      <c r="BJ321" s="1" t="s">
        <v>97</v>
      </c>
      <c r="BK321" s="95">
        <f t="shared" si="109"/>
        <v>0</v>
      </c>
      <c r="BL321" s="1" t="s">
        <v>157</v>
      </c>
      <c r="BM321" s="94" t="s">
        <v>771</v>
      </c>
    </row>
    <row r="322" spans="2:65" s="8" customFormat="1" ht="24.2" customHeight="1" x14ac:dyDescent="0.2">
      <c r="B322" s="81"/>
      <c r="C322" s="96" t="s">
        <v>772</v>
      </c>
      <c r="D322" s="96" t="s">
        <v>143</v>
      </c>
      <c r="E322" s="97" t="s">
        <v>773</v>
      </c>
      <c r="F322" s="98" t="s">
        <v>774</v>
      </c>
      <c r="G322" s="99" t="s">
        <v>205</v>
      </c>
      <c r="H322" s="100">
        <v>2</v>
      </c>
      <c r="I322" s="101"/>
      <c r="J322" s="102">
        <f t="shared" si="100"/>
        <v>0</v>
      </c>
      <c r="K322" s="103"/>
      <c r="L322" s="104"/>
      <c r="M322" s="105" t="s">
        <v>10</v>
      </c>
      <c r="N322" s="106" t="s">
        <v>30</v>
      </c>
      <c r="P322" s="92">
        <f t="shared" si="101"/>
        <v>0</v>
      </c>
      <c r="Q322" s="92">
        <v>7.9000000000000001E-2</v>
      </c>
      <c r="R322" s="92">
        <f t="shared" si="102"/>
        <v>0.158</v>
      </c>
      <c r="S322" s="92">
        <v>0</v>
      </c>
      <c r="T322" s="93">
        <f t="shared" si="103"/>
        <v>0</v>
      </c>
      <c r="AR322" s="94" t="s">
        <v>223</v>
      </c>
      <c r="AT322" s="94" t="s">
        <v>143</v>
      </c>
      <c r="AU322" s="94" t="s">
        <v>97</v>
      </c>
      <c r="AY322" s="1" t="s">
        <v>90</v>
      </c>
      <c r="BE322" s="95">
        <f t="shared" si="104"/>
        <v>0</v>
      </c>
      <c r="BF322" s="95">
        <f t="shared" si="105"/>
        <v>0</v>
      </c>
      <c r="BG322" s="95">
        <f t="shared" si="106"/>
        <v>0</v>
      </c>
      <c r="BH322" s="95">
        <f t="shared" si="107"/>
        <v>0</v>
      </c>
      <c r="BI322" s="95">
        <f t="shared" si="108"/>
        <v>0</v>
      </c>
      <c r="BJ322" s="1" t="s">
        <v>97</v>
      </c>
      <c r="BK322" s="95">
        <f t="shared" si="109"/>
        <v>0</v>
      </c>
      <c r="BL322" s="1" t="s">
        <v>157</v>
      </c>
      <c r="BM322" s="94" t="s">
        <v>775</v>
      </c>
    </row>
    <row r="323" spans="2:65" s="8" customFormat="1" ht="24.2" customHeight="1" x14ac:dyDescent="0.2">
      <c r="B323" s="81"/>
      <c r="C323" s="96" t="s">
        <v>776</v>
      </c>
      <c r="D323" s="96" t="s">
        <v>143</v>
      </c>
      <c r="E323" s="97" t="s">
        <v>777</v>
      </c>
      <c r="F323" s="98" t="s">
        <v>778</v>
      </c>
      <c r="G323" s="99" t="s">
        <v>205</v>
      </c>
      <c r="H323" s="100">
        <v>1</v>
      </c>
      <c r="I323" s="101"/>
      <c r="J323" s="102">
        <f t="shared" si="100"/>
        <v>0</v>
      </c>
      <c r="K323" s="103"/>
      <c r="L323" s="104"/>
      <c r="M323" s="105" t="s">
        <v>10</v>
      </c>
      <c r="N323" s="106" t="s">
        <v>30</v>
      </c>
      <c r="P323" s="92">
        <f t="shared" si="101"/>
        <v>0</v>
      </c>
      <c r="Q323" s="92">
        <v>5.3999999999999999E-2</v>
      </c>
      <c r="R323" s="92">
        <f t="shared" si="102"/>
        <v>5.3999999999999999E-2</v>
      </c>
      <c r="S323" s="92">
        <v>0</v>
      </c>
      <c r="T323" s="93">
        <f t="shared" si="103"/>
        <v>0</v>
      </c>
      <c r="AR323" s="94" t="s">
        <v>223</v>
      </c>
      <c r="AT323" s="94" t="s">
        <v>143</v>
      </c>
      <c r="AU323" s="94" t="s">
        <v>97</v>
      </c>
      <c r="AY323" s="1" t="s">
        <v>90</v>
      </c>
      <c r="BE323" s="95">
        <f t="shared" si="104"/>
        <v>0</v>
      </c>
      <c r="BF323" s="95">
        <f t="shared" si="105"/>
        <v>0</v>
      </c>
      <c r="BG323" s="95">
        <f t="shared" si="106"/>
        <v>0</v>
      </c>
      <c r="BH323" s="95">
        <f t="shared" si="107"/>
        <v>0</v>
      </c>
      <c r="BI323" s="95">
        <f t="shared" si="108"/>
        <v>0</v>
      </c>
      <c r="BJ323" s="1" t="s">
        <v>97</v>
      </c>
      <c r="BK323" s="95">
        <f t="shared" si="109"/>
        <v>0</v>
      </c>
      <c r="BL323" s="1" t="s">
        <v>157</v>
      </c>
      <c r="BM323" s="94" t="s">
        <v>779</v>
      </c>
    </row>
    <row r="324" spans="2:65" s="8" customFormat="1" ht="24.2" customHeight="1" x14ac:dyDescent="0.2">
      <c r="B324" s="81"/>
      <c r="C324" s="96" t="s">
        <v>780</v>
      </c>
      <c r="D324" s="96" t="s">
        <v>143</v>
      </c>
      <c r="E324" s="97" t="s">
        <v>781</v>
      </c>
      <c r="F324" s="98" t="s">
        <v>782</v>
      </c>
      <c r="G324" s="99" t="s">
        <v>205</v>
      </c>
      <c r="H324" s="100">
        <v>5</v>
      </c>
      <c r="I324" s="101"/>
      <c r="J324" s="102">
        <f t="shared" si="100"/>
        <v>0</v>
      </c>
      <c r="K324" s="103"/>
      <c r="L324" s="104"/>
      <c r="M324" s="105" t="s">
        <v>10</v>
      </c>
      <c r="N324" s="106" t="s">
        <v>30</v>
      </c>
      <c r="P324" s="92">
        <f t="shared" si="101"/>
        <v>0</v>
      </c>
      <c r="Q324" s="92">
        <v>7.5999999999999998E-2</v>
      </c>
      <c r="R324" s="92">
        <f t="shared" si="102"/>
        <v>0.38</v>
      </c>
      <c r="S324" s="92">
        <v>0</v>
      </c>
      <c r="T324" s="93">
        <f t="shared" si="103"/>
        <v>0</v>
      </c>
      <c r="AR324" s="94" t="s">
        <v>223</v>
      </c>
      <c r="AT324" s="94" t="s">
        <v>143</v>
      </c>
      <c r="AU324" s="94" t="s">
        <v>97</v>
      </c>
      <c r="AY324" s="1" t="s">
        <v>90</v>
      </c>
      <c r="BE324" s="95">
        <f t="shared" si="104"/>
        <v>0</v>
      </c>
      <c r="BF324" s="95">
        <f t="shared" si="105"/>
        <v>0</v>
      </c>
      <c r="BG324" s="95">
        <f t="shared" si="106"/>
        <v>0</v>
      </c>
      <c r="BH324" s="95">
        <f t="shared" si="107"/>
        <v>0</v>
      </c>
      <c r="BI324" s="95">
        <f t="shared" si="108"/>
        <v>0</v>
      </c>
      <c r="BJ324" s="1" t="s">
        <v>97</v>
      </c>
      <c r="BK324" s="95">
        <f t="shared" si="109"/>
        <v>0</v>
      </c>
      <c r="BL324" s="1" t="s">
        <v>157</v>
      </c>
      <c r="BM324" s="94" t="s">
        <v>783</v>
      </c>
    </row>
    <row r="325" spans="2:65" s="8" customFormat="1" ht="24.2" customHeight="1" x14ac:dyDescent="0.2">
      <c r="B325" s="81"/>
      <c r="C325" s="96" t="s">
        <v>784</v>
      </c>
      <c r="D325" s="96" t="s">
        <v>143</v>
      </c>
      <c r="E325" s="97" t="s">
        <v>785</v>
      </c>
      <c r="F325" s="98" t="s">
        <v>786</v>
      </c>
      <c r="G325" s="99" t="s">
        <v>205</v>
      </c>
      <c r="H325" s="100">
        <v>4</v>
      </c>
      <c r="I325" s="101"/>
      <c r="J325" s="102">
        <f t="shared" si="100"/>
        <v>0</v>
      </c>
      <c r="K325" s="103"/>
      <c r="L325" s="104"/>
      <c r="M325" s="105" t="s">
        <v>10</v>
      </c>
      <c r="N325" s="106" t="s">
        <v>30</v>
      </c>
      <c r="P325" s="92">
        <f t="shared" si="101"/>
        <v>0</v>
      </c>
      <c r="Q325" s="92">
        <v>8.7999999999999995E-2</v>
      </c>
      <c r="R325" s="92">
        <f t="shared" si="102"/>
        <v>0.35199999999999998</v>
      </c>
      <c r="S325" s="92">
        <v>0</v>
      </c>
      <c r="T325" s="93">
        <f t="shared" si="103"/>
        <v>0</v>
      </c>
      <c r="AR325" s="94" t="s">
        <v>223</v>
      </c>
      <c r="AT325" s="94" t="s">
        <v>143</v>
      </c>
      <c r="AU325" s="94" t="s">
        <v>97</v>
      </c>
      <c r="AY325" s="1" t="s">
        <v>90</v>
      </c>
      <c r="BE325" s="95">
        <f t="shared" si="104"/>
        <v>0</v>
      </c>
      <c r="BF325" s="95">
        <f t="shared" si="105"/>
        <v>0</v>
      </c>
      <c r="BG325" s="95">
        <f t="shared" si="106"/>
        <v>0</v>
      </c>
      <c r="BH325" s="95">
        <f t="shared" si="107"/>
        <v>0</v>
      </c>
      <c r="BI325" s="95">
        <f t="shared" si="108"/>
        <v>0</v>
      </c>
      <c r="BJ325" s="1" t="s">
        <v>97</v>
      </c>
      <c r="BK325" s="95">
        <f t="shared" si="109"/>
        <v>0</v>
      </c>
      <c r="BL325" s="1" t="s">
        <v>157</v>
      </c>
      <c r="BM325" s="94" t="s">
        <v>787</v>
      </c>
    </row>
    <row r="326" spans="2:65" s="8" customFormat="1" ht="24.2" customHeight="1" x14ac:dyDescent="0.2">
      <c r="B326" s="81"/>
      <c r="C326" s="96" t="s">
        <v>788</v>
      </c>
      <c r="D326" s="96" t="s">
        <v>143</v>
      </c>
      <c r="E326" s="97" t="s">
        <v>789</v>
      </c>
      <c r="F326" s="98" t="s">
        <v>790</v>
      </c>
      <c r="G326" s="99" t="s">
        <v>205</v>
      </c>
      <c r="H326" s="100">
        <v>1</v>
      </c>
      <c r="I326" s="101"/>
      <c r="J326" s="102">
        <f t="shared" si="100"/>
        <v>0</v>
      </c>
      <c r="K326" s="103"/>
      <c r="L326" s="104"/>
      <c r="M326" s="105" t="s">
        <v>10</v>
      </c>
      <c r="N326" s="106" t="s">
        <v>30</v>
      </c>
      <c r="P326" s="92">
        <f t="shared" si="101"/>
        <v>0</v>
      </c>
      <c r="Q326" s="92">
        <v>0.121</v>
      </c>
      <c r="R326" s="92">
        <f t="shared" si="102"/>
        <v>0.121</v>
      </c>
      <c r="S326" s="92">
        <v>0</v>
      </c>
      <c r="T326" s="93">
        <f t="shared" si="103"/>
        <v>0</v>
      </c>
      <c r="AR326" s="94" t="s">
        <v>223</v>
      </c>
      <c r="AT326" s="94" t="s">
        <v>143</v>
      </c>
      <c r="AU326" s="94" t="s">
        <v>97</v>
      </c>
      <c r="AY326" s="1" t="s">
        <v>90</v>
      </c>
      <c r="BE326" s="95">
        <f t="shared" si="104"/>
        <v>0</v>
      </c>
      <c r="BF326" s="95">
        <f t="shared" si="105"/>
        <v>0</v>
      </c>
      <c r="BG326" s="95">
        <f t="shared" si="106"/>
        <v>0</v>
      </c>
      <c r="BH326" s="95">
        <f t="shared" si="107"/>
        <v>0</v>
      </c>
      <c r="BI326" s="95">
        <f t="shared" si="108"/>
        <v>0</v>
      </c>
      <c r="BJ326" s="1" t="s">
        <v>97</v>
      </c>
      <c r="BK326" s="95">
        <f t="shared" si="109"/>
        <v>0</v>
      </c>
      <c r="BL326" s="1" t="s">
        <v>157</v>
      </c>
      <c r="BM326" s="94" t="s">
        <v>791</v>
      </c>
    </row>
    <row r="327" spans="2:65" s="8" customFormat="1" ht="24.2" customHeight="1" x14ac:dyDescent="0.2">
      <c r="B327" s="81"/>
      <c r="C327" s="96" t="s">
        <v>792</v>
      </c>
      <c r="D327" s="96" t="s">
        <v>143</v>
      </c>
      <c r="E327" s="97" t="s">
        <v>793</v>
      </c>
      <c r="F327" s="98" t="s">
        <v>794</v>
      </c>
      <c r="G327" s="99" t="s">
        <v>205</v>
      </c>
      <c r="H327" s="100">
        <v>5</v>
      </c>
      <c r="I327" s="101"/>
      <c r="J327" s="102">
        <f t="shared" si="100"/>
        <v>0</v>
      </c>
      <c r="K327" s="103"/>
      <c r="L327" s="104"/>
      <c r="M327" s="105" t="s">
        <v>10</v>
      </c>
      <c r="N327" s="106" t="s">
        <v>30</v>
      </c>
      <c r="P327" s="92">
        <f t="shared" si="101"/>
        <v>0</v>
      </c>
      <c r="Q327" s="92">
        <v>0.13200000000000001</v>
      </c>
      <c r="R327" s="92">
        <f t="shared" si="102"/>
        <v>0.66</v>
      </c>
      <c r="S327" s="92">
        <v>0</v>
      </c>
      <c r="T327" s="93">
        <f t="shared" si="103"/>
        <v>0</v>
      </c>
      <c r="AR327" s="94" t="s">
        <v>223</v>
      </c>
      <c r="AT327" s="94" t="s">
        <v>143</v>
      </c>
      <c r="AU327" s="94" t="s">
        <v>97</v>
      </c>
      <c r="AY327" s="1" t="s">
        <v>90</v>
      </c>
      <c r="BE327" s="95">
        <f t="shared" si="104"/>
        <v>0</v>
      </c>
      <c r="BF327" s="95">
        <f t="shared" si="105"/>
        <v>0</v>
      </c>
      <c r="BG327" s="95">
        <f t="shared" si="106"/>
        <v>0</v>
      </c>
      <c r="BH327" s="95">
        <f t="shared" si="107"/>
        <v>0</v>
      </c>
      <c r="BI327" s="95">
        <f t="shared" si="108"/>
        <v>0</v>
      </c>
      <c r="BJ327" s="1" t="s">
        <v>97</v>
      </c>
      <c r="BK327" s="95">
        <f t="shared" si="109"/>
        <v>0</v>
      </c>
      <c r="BL327" s="1" t="s">
        <v>157</v>
      </c>
      <c r="BM327" s="94" t="s">
        <v>795</v>
      </c>
    </row>
    <row r="328" spans="2:65" s="8" customFormat="1" ht="24.2" customHeight="1" x14ac:dyDescent="0.2">
      <c r="B328" s="81"/>
      <c r="C328" s="96" t="s">
        <v>796</v>
      </c>
      <c r="D328" s="96" t="s">
        <v>143</v>
      </c>
      <c r="E328" s="97" t="s">
        <v>789</v>
      </c>
      <c r="F328" s="98" t="s">
        <v>790</v>
      </c>
      <c r="G328" s="99" t="s">
        <v>205</v>
      </c>
      <c r="H328" s="100">
        <v>5</v>
      </c>
      <c r="I328" s="101"/>
      <c r="J328" s="102">
        <f t="shared" si="100"/>
        <v>0</v>
      </c>
      <c r="K328" s="103"/>
      <c r="L328" s="104"/>
      <c r="M328" s="105" t="s">
        <v>10</v>
      </c>
      <c r="N328" s="106" t="s">
        <v>30</v>
      </c>
      <c r="P328" s="92">
        <f t="shared" si="101"/>
        <v>0</v>
      </c>
      <c r="Q328" s="92">
        <v>0</v>
      </c>
      <c r="R328" s="92">
        <f t="shared" si="102"/>
        <v>0</v>
      </c>
      <c r="S328" s="92">
        <v>0</v>
      </c>
      <c r="T328" s="93">
        <f t="shared" si="103"/>
        <v>0</v>
      </c>
      <c r="AR328" s="94" t="s">
        <v>223</v>
      </c>
      <c r="AT328" s="94" t="s">
        <v>143</v>
      </c>
      <c r="AU328" s="94" t="s">
        <v>97</v>
      </c>
      <c r="AY328" s="1" t="s">
        <v>90</v>
      </c>
      <c r="BE328" s="95">
        <f t="shared" si="104"/>
        <v>0</v>
      </c>
      <c r="BF328" s="95">
        <f t="shared" si="105"/>
        <v>0</v>
      </c>
      <c r="BG328" s="95">
        <f t="shared" si="106"/>
        <v>0</v>
      </c>
      <c r="BH328" s="95">
        <f t="shared" si="107"/>
        <v>0</v>
      </c>
      <c r="BI328" s="95">
        <f t="shared" si="108"/>
        <v>0</v>
      </c>
      <c r="BJ328" s="1" t="s">
        <v>97</v>
      </c>
      <c r="BK328" s="95">
        <f t="shared" si="109"/>
        <v>0</v>
      </c>
      <c r="BL328" s="1" t="s">
        <v>157</v>
      </c>
      <c r="BM328" s="94" t="s">
        <v>797</v>
      </c>
    </row>
    <row r="329" spans="2:65" s="8" customFormat="1" ht="24.2" customHeight="1" x14ac:dyDescent="0.2">
      <c r="B329" s="81"/>
      <c r="C329" s="96" t="s">
        <v>798</v>
      </c>
      <c r="D329" s="96" t="s">
        <v>143</v>
      </c>
      <c r="E329" s="97" t="s">
        <v>799</v>
      </c>
      <c r="F329" s="98" t="s">
        <v>800</v>
      </c>
      <c r="G329" s="99" t="s">
        <v>205</v>
      </c>
      <c r="H329" s="100">
        <v>6</v>
      </c>
      <c r="I329" s="101"/>
      <c r="J329" s="102">
        <f t="shared" si="100"/>
        <v>0</v>
      </c>
      <c r="K329" s="103"/>
      <c r="L329" s="104"/>
      <c r="M329" s="105" t="s">
        <v>10</v>
      </c>
      <c r="N329" s="106" t="s">
        <v>30</v>
      </c>
      <c r="P329" s="92">
        <f t="shared" si="101"/>
        <v>0</v>
      </c>
      <c r="Q329" s="92">
        <v>9.1999999999999998E-2</v>
      </c>
      <c r="R329" s="92">
        <f t="shared" si="102"/>
        <v>0.55200000000000005</v>
      </c>
      <c r="S329" s="92">
        <v>0</v>
      </c>
      <c r="T329" s="93">
        <f t="shared" si="103"/>
        <v>0</v>
      </c>
      <c r="AR329" s="94" t="s">
        <v>223</v>
      </c>
      <c r="AT329" s="94" t="s">
        <v>143</v>
      </c>
      <c r="AU329" s="94" t="s">
        <v>97</v>
      </c>
      <c r="AY329" s="1" t="s">
        <v>90</v>
      </c>
      <c r="BE329" s="95">
        <f t="shared" si="104"/>
        <v>0</v>
      </c>
      <c r="BF329" s="95">
        <f t="shared" si="105"/>
        <v>0</v>
      </c>
      <c r="BG329" s="95">
        <f t="shared" si="106"/>
        <v>0</v>
      </c>
      <c r="BH329" s="95">
        <f t="shared" si="107"/>
        <v>0</v>
      </c>
      <c r="BI329" s="95">
        <f t="shared" si="108"/>
        <v>0</v>
      </c>
      <c r="BJ329" s="1" t="s">
        <v>97</v>
      </c>
      <c r="BK329" s="95">
        <f t="shared" si="109"/>
        <v>0</v>
      </c>
      <c r="BL329" s="1" t="s">
        <v>157</v>
      </c>
      <c r="BM329" s="94" t="s">
        <v>801</v>
      </c>
    </row>
    <row r="330" spans="2:65" s="8" customFormat="1" ht="24.2" customHeight="1" x14ac:dyDescent="0.2">
      <c r="B330" s="81"/>
      <c r="C330" s="82" t="s">
        <v>802</v>
      </c>
      <c r="D330" s="82" t="s">
        <v>92</v>
      </c>
      <c r="E330" s="83" t="s">
        <v>803</v>
      </c>
      <c r="F330" s="84" t="s">
        <v>804</v>
      </c>
      <c r="G330" s="85" t="s">
        <v>205</v>
      </c>
      <c r="H330" s="86">
        <v>22</v>
      </c>
      <c r="I330" s="87"/>
      <c r="J330" s="88">
        <f t="shared" si="100"/>
        <v>0</v>
      </c>
      <c r="K330" s="89"/>
      <c r="L330" s="9"/>
      <c r="M330" s="90" t="s">
        <v>10</v>
      </c>
      <c r="N330" s="91" t="s">
        <v>30</v>
      </c>
      <c r="P330" s="92">
        <f t="shared" si="101"/>
        <v>0</v>
      </c>
      <c r="Q330" s="92">
        <v>0</v>
      </c>
      <c r="R330" s="92">
        <f t="shared" si="102"/>
        <v>0</v>
      </c>
      <c r="S330" s="92">
        <v>0</v>
      </c>
      <c r="T330" s="93">
        <f t="shared" si="103"/>
        <v>0</v>
      </c>
      <c r="AR330" s="94" t="s">
        <v>157</v>
      </c>
      <c r="AT330" s="94" t="s">
        <v>92</v>
      </c>
      <c r="AU330" s="94" t="s">
        <v>97</v>
      </c>
      <c r="AY330" s="1" t="s">
        <v>90</v>
      </c>
      <c r="BE330" s="95">
        <f t="shared" si="104"/>
        <v>0</v>
      </c>
      <c r="BF330" s="95">
        <f t="shared" si="105"/>
        <v>0</v>
      </c>
      <c r="BG330" s="95">
        <f t="shared" si="106"/>
        <v>0</v>
      </c>
      <c r="BH330" s="95">
        <f t="shared" si="107"/>
        <v>0</v>
      </c>
      <c r="BI330" s="95">
        <f t="shared" si="108"/>
        <v>0</v>
      </c>
      <c r="BJ330" s="1" t="s">
        <v>97</v>
      </c>
      <c r="BK330" s="95">
        <f t="shared" si="109"/>
        <v>0</v>
      </c>
      <c r="BL330" s="1" t="s">
        <v>157</v>
      </c>
      <c r="BM330" s="94" t="s">
        <v>805</v>
      </c>
    </row>
    <row r="331" spans="2:65" s="8" customFormat="1" ht="24.2" customHeight="1" x14ac:dyDescent="0.2">
      <c r="B331" s="81"/>
      <c r="C331" s="96" t="s">
        <v>806</v>
      </c>
      <c r="D331" s="96" t="s">
        <v>143</v>
      </c>
      <c r="E331" s="97" t="s">
        <v>807</v>
      </c>
      <c r="F331" s="98" t="s">
        <v>808</v>
      </c>
      <c r="G331" s="99" t="s">
        <v>205</v>
      </c>
      <c r="H331" s="100">
        <v>22</v>
      </c>
      <c r="I331" s="101"/>
      <c r="J331" s="102">
        <f t="shared" si="100"/>
        <v>0</v>
      </c>
      <c r="K331" s="103"/>
      <c r="L331" s="104"/>
      <c r="M331" s="105" t="s">
        <v>10</v>
      </c>
      <c r="N331" s="106" t="s">
        <v>30</v>
      </c>
      <c r="P331" s="92">
        <f t="shared" si="101"/>
        <v>0</v>
      </c>
      <c r="Q331" s="92">
        <v>1E-3</v>
      </c>
      <c r="R331" s="92">
        <f t="shared" si="102"/>
        <v>2.1999999999999999E-2</v>
      </c>
      <c r="S331" s="92">
        <v>0</v>
      </c>
      <c r="T331" s="93">
        <f t="shared" si="103"/>
        <v>0</v>
      </c>
      <c r="AR331" s="94" t="s">
        <v>223</v>
      </c>
      <c r="AT331" s="94" t="s">
        <v>143</v>
      </c>
      <c r="AU331" s="94" t="s">
        <v>97</v>
      </c>
      <c r="AY331" s="1" t="s">
        <v>90</v>
      </c>
      <c r="BE331" s="95">
        <f t="shared" si="104"/>
        <v>0</v>
      </c>
      <c r="BF331" s="95">
        <f t="shared" si="105"/>
        <v>0</v>
      </c>
      <c r="BG331" s="95">
        <f t="shared" si="106"/>
        <v>0</v>
      </c>
      <c r="BH331" s="95">
        <f t="shared" si="107"/>
        <v>0</v>
      </c>
      <c r="BI331" s="95">
        <f t="shared" si="108"/>
        <v>0</v>
      </c>
      <c r="BJ331" s="1" t="s">
        <v>97</v>
      </c>
      <c r="BK331" s="95">
        <f t="shared" si="109"/>
        <v>0</v>
      </c>
      <c r="BL331" s="1" t="s">
        <v>157</v>
      </c>
      <c r="BM331" s="94" t="s">
        <v>809</v>
      </c>
    </row>
    <row r="332" spans="2:65" s="8" customFormat="1" ht="24.2" customHeight="1" x14ac:dyDescent="0.2">
      <c r="B332" s="81"/>
      <c r="C332" s="96" t="s">
        <v>810</v>
      </c>
      <c r="D332" s="96" t="s">
        <v>143</v>
      </c>
      <c r="E332" s="97" t="s">
        <v>811</v>
      </c>
      <c r="F332" s="98" t="s">
        <v>812</v>
      </c>
      <c r="G332" s="99" t="s">
        <v>205</v>
      </c>
      <c r="H332" s="100">
        <v>22</v>
      </c>
      <c r="I332" s="101"/>
      <c r="J332" s="102">
        <f t="shared" si="100"/>
        <v>0</v>
      </c>
      <c r="K332" s="103"/>
      <c r="L332" s="104"/>
      <c r="M332" s="105" t="s">
        <v>10</v>
      </c>
      <c r="N332" s="106" t="s">
        <v>30</v>
      </c>
      <c r="P332" s="92">
        <f t="shared" si="101"/>
        <v>0</v>
      </c>
      <c r="Q332" s="92">
        <v>2.5000000000000001E-2</v>
      </c>
      <c r="R332" s="92">
        <f t="shared" si="102"/>
        <v>0.55000000000000004</v>
      </c>
      <c r="S332" s="92">
        <v>0</v>
      </c>
      <c r="T332" s="93">
        <f t="shared" si="103"/>
        <v>0</v>
      </c>
      <c r="AR332" s="94" t="s">
        <v>223</v>
      </c>
      <c r="AT332" s="94" t="s">
        <v>143</v>
      </c>
      <c r="AU332" s="94" t="s">
        <v>97</v>
      </c>
      <c r="AY332" s="1" t="s">
        <v>90</v>
      </c>
      <c r="BE332" s="95">
        <f t="shared" si="104"/>
        <v>0</v>
      </c>
      <c r="BF332" s="95">
        <f t="shared" si="105"/>
        <v>0</v>
      </c>
      <c r="BG332" s="95">
        <f t="shared" si="106"/>
        <v>0</v>
      </c>
      <c r="BH332" s="95">
        <f t="shared" si="107"/>
        <v>0</v>
      </c>
      <c r="BI332" s="95">
        <f t="shared" si="108"/>
        <v>0</v>
      </c>
      <c r="BJ332" s="1" t="s">
        <v>97</v>
      </c>
      <c r="BK332" s="95">
        <f t="shared" si="109"/>
        <v>0</v>
      </c>
      <c r="BL332" s="1" t="s">
        <v>157</v>
      </c>
      <c r="BM332" s="94" t="s">
        <v>813</v>
      </c>
    </row>
    <row r="333" spans="2:65" s="8" customFormat="1" ht="24.2" customHeight="1" x14ac:dyDescent="0.2">
      <c r="B333" s="81"/>
      <c r="C333" s="82" t="s">
        <v>814</v>
      </c>
      <c r="D333" s="82" t="s">
        <v>92</v>
      </c>
      <c r="E333" s="83" t="s">
        <v>815</v>
      </c>
      <c r="F333" s="84" t="s">
        <v>816</v>
      </c>
      <c r="G333" s="85" t="s">
        <v>205</v>
      </c>
      <c r="H333" s="86">
        <v>1</v>
      </c>
      <c r="I333" s="87"/>
      <c r="J333" s="88">
        <f t="shared" si="100"/>
        <v>0</v>
      </c>
      <c r="K333" s="89"/>
      <c r="L333" s="9"/>
      <c r="M333" s="90" t="s">
        <v>10</v>
      </c>
      <c r="N333" s="91" t="s">
        <v>30</v>
      </c>
      <c r="P333" s="92">
        <f t="shared" si="101"/>
        <v>0</v>
      </c>
      <c r="Q333" s="92">
        <v>0</v>
      </c>
      <c r="R333" s="92">
        <f t="shared" si="102"/>
        <v>0</v>
      </c>
      <c r="S333" s="92">
        <v>0</v>
      </c>
      <c r="T333" s="93">
        <f t="shared" si="103"/>
        <v>0</v>
      </c>
      <c r="AR333" s="94" t="s">
        <v>157</v>
      </c>
      <c r="AT333" s="94" t="s">
        <v>92</v>
      </c>
      <c r="AU333" s="94" t="s">
        <v>97</v>
      </c>
      <c r="AY333" s="1" t="s">
        <v>90</v>
      </c>
      <c r="BE333" s="95">
        <f t="shared" si="104"/>
        <v>0</v>
      </c>
      <c r="BF333" s="95">
        <f t="shared" si="105"/>
        <v>0</v>
      </c>
      <c r="BG333" s="95">
        <f t="shared" si="106"/>
        <v>0</v>
      </c>
      <c r="BH333" s="95">
        <f t="shared" si="107"/>
        <v>0</v>
      </c>
      <c r="BI333" s="95">
        <f t="shared" si="108"/>
        <v>0</v>
      </c>
      <c r="BJ333" s="1" t="s">
        <v>97</v>
      </c>
      <c r="BK333" s="95">
        <f t="shared" si="109"/>
        <v>0</v>
      </c>
      <c r="BL333" s="1" t="s">
        <v>157</v>
      </c>
      <c r="BM333" s="94" t="s">
        <v>817</v>
      </c>
    </row>
    <row r="334" spans="2:65" s="8" customFormat="1" ht="24.2" customHeight="1" x14ac:dyDescent="0.2">
      <c r="B334" s="81"/>
      <c r="C334" s="96" t="s">
        <v>818</v>
      </c>
      <c r="D334" s="96" t="s">
        <v>143</v>
      </c>
      <c r="E334" s="97" t="s">
        <v>807</v>
      </c>
      <c r="F334" s="98" t="s">
        <v>808</v>
      </c>
      <c r="G334" s="99" t="s">
        <v>205</v>
      </c>
      <c r="H334" s="100">
        <v>2</v>
      </c>
      <c r="I334" s="101"/>
      <c r="J334" s="102">
        <f t="shared" si="100"/>
        <v>0</v>
      </c>
      <c r="K334" s="103"/>
      <c r="L334" s="104"/>
      <c r="M334" s="105" t="s">
        <v>10</v>
      </c>
      <c r="N334" s="106" t="s">
        <v>30</v>
      </c>
      <c r="P334" s="92">
        <f t="shared" si="101"/>
        <v>0</v>
      </c>
      <c r="Q334" s="92">
        <v>1E-3</v>
      </c>
      <c r="R334" s="92">
        <f t="shared" si="102"/>
        <v>2E-3</v>
      </c>
      <c r="S334" s="92">
        <v>0</v>
      </c>
      <c r="T334" s="93">
        <f t="shared" si="103"/>
        <v>0</v>
      </c>
      <c r="AR334" s="94" t="s">
        <v>223</v>
      </c>
      <c r="AT334" s="94" t="s">
        <v>143</v>
      </c>
      <c r="AU334" s="94" t="s">
        <v>97</v>
      </c>
      <c r="AY334" s="1" t="s">
        <v>90</v>
      </c>
      <c r="BE334" s="95">
        <f t="shared" si="104"/>
        <v>0</v>
      </c>
      <c r="BF334" s="95">
        <f t="shared" si="105"/>
        <v>0</v>
      </c>
      <c r="BG334" s="95">
        <f t="shared" si="106"/>
        <v>0</v>
      </c>
      <c r="BH334" s="95">
        <f t="shared" si="107"/>
        <v>0</v>
      </c>
      <c r="BI334" s="95">
        <f t="shared" si="108"/>
        <v>0</v>
      </c>
      <c r="BJ334" s="1" t="s">
        <v>97</v>
      </c>
      <c r="BK334" s="95">
        <f t="shared" si="109"/>
        <v>0</v>
      </c>
      <c r="BL334" s="1" t="s">
        <v>157</v>
      </c>
      <c r="BM334" s="94" t="s">
        <v>819</v>
      </c>
    </row>
    <row r="335" spans="2:65" s="8" customFormat="1" ht="24.2" customHeight="1" x14ac:dyDescent="0.2">
      <c r="B335" s="81"/>
      <c r="C335" s="96" t="s">
        <v>820</v>
      </c>
      <c r="D335" s="96" t="s">
        <v>143</v>
      </c>
      <c r="E335" s="97" t="s">
        <v>811</v>
      </c>
      <c r="F335" s="98" t="s">
        <v>812</v>
      </c>
      <c r="G335" s="99" t="s">
        <v>205</v>
      </c>
      <c r="H335" s="100">
        <v>2</v>
      </c>
      <c r="I335" s="101"/>
      <c r="J335" s="102">
        <f t="shared" si="100"/>
        <v>0</v>
      </c>
      <c r="K335" s="103"/>
      <c r="L335" s="104"/>
      <c r="M335" s="105" t="s">
        <v>10</v>
      </c>
      <c r="N335" s="106" t="s">
        <v>30</v>
      </c>
      <c r="P335" s="92">
        <f t="shared" si="101"/>
        <v>0</v>
      </c>
      <c r="Q335" s="92">
        <v>2.5000000000000001E-2</v>
      </c>
      <c r="R335" s="92">
        <f t="shared" si="102"/>
        <v>0.05</v>
      </c>
      <c r="S335" s="92">
        <v>0</v>
      </c>
      <c r="T335" s="93">
        <f t="shared" si="103"/>
        <v>0</v>
      </c>
      <c r="AR335" s="94" t="s">
        <v>223</v>
      </c>
      <c r="AT335" s="94" t="s">
        <v>143</v>
      </c>
      <c r="AU335" s="94" t="s">
        <v>97</v>
      </c>
      <c r="AY335" s="1" t="s">
        <v>90</v>
      </c>
      <c r="BE335" s="95">
        <f t="shared" si="104"/>
        <v>0</v>
      </c>
      <c r="BF335" s="95">
        <f t="shared" si="105"/>
        <v>0</v>
      </c>
      <c r="BG335" s="95">
        <f t="shared" si="106"/>
        <v>0</v>
      </c>
      <c r="BH335" s="95">
        <f t="shared" si="107"/>
        <v>0</v>
      </c>
      <c r="BI335" s="95">
        <f t="shared" si="108"/>
        <v>0</v>
      </c>
      <c r="BJ335" s="1" t="s">
        <v>97</v>
      </c>
      <c r="BK335" s="95">
        <f t="shared" si="109"/>
        <v>0</v>
      </c>
      <c r="BL335" s="1" t="s">
        <v>157</v>
      </c>
      <c r="BM335" s="94" t="s">
        <v>821</v>
      </c>
    </row>
    <row r="336" spans="2:65" s="8" customFormat="1" ht="24.2" customHeight="1" x14ac:dyDescent="0.2">
      <c r="B336" s="81"/>
      <c r="C336" s="82" t="s">
        <v>822</v>
      </c>
      <c r="D336" s="82" t="s">
        <v>92</v>
      </c>
      <c r="E336" s="83" t="s">
        <v>823</v>
      </c>
      <c r="F336" s="84" t="s">
        <v>824</v>
      </c>
      <c r="G336" s="85" t="s">
        <v>205</v>
      </c>
      <c r="H336" s="86">
        <v>1</v>
      </c>
      <c r="I336" s="87"/>
      <c r="J336" s="88">
        <f t="shared" si="100"/>
        <v>0</v>
      </c>
      <c r="K336" s="89"/>
      <c r="L336" s="9"/>
      <c r="M336" s="90" t="s">
        <v>10</v>
      </c>
      <c r="N336" s="91" t="s">
        <v>30</v>
      </c>
      <c r="P336" s="92">
        <f t="shared" si="101"/>
        <v>0</v>
      </c>
      <c r="Q336" s="92">
        <v>0</v>
      </c>
      <c r="R336" s="92">
        <f t="shared" si="102"/>
        <v>0</v>
      </c>
      <c r="S336" s="92">
        <v>0</v>
      </c>
      <c r="T336" s="93">
        <f t="shared" si="103"/>
        <v>0</v>
      </c>
      <c r="AR336" s="94" t="s">
        <v>157</v>
      </c>
      <c r="AT336" s="94" t="s">
        <v>92</v>
      </c>
      <c r="AU336" s="94" t="s">
        <v>97</v>
      </c>
      <c r="AY336" s="1" t="s">
        <v>90</v>
      </c>
      <c r="BE336" s="95">
        <f t="shared" si="104"/>
        <v>0</v>
      </c>
      <c r="BF336" s="95">
        <f t="shared" si="105"/>
        <v>0</v>
      </c>
      <c r="BG336" s="95">
        <f t="shared" si="106"/>
        <v>0</v>
      </c>
      <c r="BH336" s="95">
        <f t="shared" si="107"/>
        <v>0</v>
      </c>
      <c r="BI336" s="95">
        <f t="shared" si="108"/>
        <v>0</v>
      </c>
      <c r="BJ336" s="1" t="s">
        <v>97</v>
      </c>
      <c r="BK336" s="95">
        <f t="shared" si="109"/>
        <v>0</v>
      </c>
      <c r="BL336" s="1" t="s">
        <v>157</v>
      </c>
      <c r="BM336" s="94" t="s">
        <v>825</v>
      </c>
    </row>
    <row r="337" spans="2:65" s="8" customFormat="1" ht="24.2" customHeight="1" x14ac:dyDescent="0.2">
      <c r="B337" s="81"/>
      <c r="C337" s="96" t="s">
        <v>826</v>
      </c>
      <c r="D337" s="96" t="s">
        <v>143</v>
      </c>
      <c r="E337" s="97" t="s">
        <v>811</v>
      </c>
      <c r="F337" s="98" t="s">
        <v>812</v>
      </c>
      <c r="G337" s="99" t="s">
        <v>205</v>
      </c>
      <c r="H337" s="100">
        <v>1</v>
      </c>
      <c r="I337" s="101"/>
      <c r="J337" s="102">
        <f t="shared" si="100"/>
        <v>0</v>
      </c>
      <c r="K337" s="103"/>
      <c r="L337" s="104"/>
      <c r="M337" s="105" t="s">
        <v>10</v>
      </c>
      <c r="N337" s="106" t="s">
        <v>30</v>
      </c>
      <c r="P337" s="92">
        <f t="shared" si="101"/>
        <v>0</v>
      </c>
      <c r="Q337" s="92">
        <v>2.5000000000000001E-2</v>
      </c>
      <c r="R337" s="92">
        <f t="shared" si="102"/>
        <v>2.5000000000000001E-2</v>
      </c>
      <c r="S337" s="92">
        <v>0</v>
      </c>
      <c r="T337" s="93">
        <f t="shared" si="103"/>
        <v>0</v>
      </c>
      <c r="AR337" s="94" t="s">
        <v>223</v>
      </c>
      <c r="AT337" s="94" t="s">
        <v>143</v>
      </c>
      <c r="AU337" s="94" t="s">
        <v>97</v>
      </c>
      <c r="AY337" s="1" t="s">
        <v>90</v>
      </c>
      <c r="BE337" s="95">
        <f t="shared" si="104"/>
        <v>0</v>
      </c>
      <c r="BF337" s="95">
        <f t="shared" si="105"/>
        <v>0</v>
      </c>
      <c r="BG337" s="95">
        <f t="shared" si="106"/>
        <v>0</v>
      </c>
      <c r="BH337" s="95">
        <f t="shared" si="107"/>
        <v>0</v>
      </c>
      <c r="BI337" s="95">
        <f t="shared" si="108"/>
        <v>0</v>
      </c>
      <c r="BJ337" s="1" t="s">
        <v>97</v>
      </c>
      <c r="BK337" s="95">
        <f t="shared" si="109"/>
        <v>0</v>
      </c>
      <c r="BL337" s="1" t="s">
        <v>157</v>
      </c>
      <c r="BM337" s="94" t="s">
        <v>827</v>
      </c>
    </row>
    <row r="338" spans="2:65" s="8" customFormat="1" ht="14.45" customHeight="1" x14ac:dyDescent="0.2">
      <c r="B338" s="81"/>
      <c r="C338" s="96" t="s">
        <v>828</v>
      </c>
      <c r="D338" s="96" t="s">
        <v>143</v>
      </c>
      <c r="E338" s="97" t="s">
        <v>829</v>
      </c>
      <c r="F338" s="98" t="s">
        <v>830</v>
      </c>
      <c r="G338" s="99" t="s">
        <v>831</v>
      </c>
      <c r="H338" s="100">
        <v>50</v>
      </c>
      <c r="I338" s="101"/>
      <c r="J338" s="102">
        <f t="shared" si="100"/>
        <v>0</v>
      </c>
      <c r="K338" s="103"/>
      <c r="L338" s="104"/>
      <c r="M338" s="105" t="s">
        <v>10</v>
      </c>
      <c r="N338" s="106" t="s">
        <v>30</v>
      </c>
      <c r="P338" s="92">
        <f t="shared" si="101"/>
        <v>0</v>
      </c>
      <c r="Q338" s="92">
        <v>0</v>
      </c>
      <c r="R338" s="92">
        <f t="shared" si="102"/>
        <v>0</v>
      </c>
      <c r="S338" s="92">
        <v>0</v>
      </c>
      <c r="T338" s="93">
        <f t="shared" si="103"/>
        <v>0</v>
      </c>
      <c r="AR338" s="94" t="s">
        <v>223</v>
      </c>
      <c r="AT338" s="94" t="s">
        <v>143</v>
      </c>
      <c r="AU338" s="94" t="s">
        <v>97</v>
      </c>
      <c r="AY338" s="1" t="s">
        <v>90</v>
      </c>
      <c r="BE338" s="95">
        <f t="shared" si="104"/>
        <v>0</v>
      </c>
      <c r="BF338" s="95">
        <f t="shared" si="105"/>
        <v>0</v>
      </c>
      <c r="BG338" s="95">
        <f t="shared" si="106"/>
        <v>0</v>
      </c>
      <c r="BH338" s="95">
        <f t="shared" si="107"/>
        <v>0</v>
      </c>
      <c r="BI338" s="95">
        <f t="shared" si="108"/>
        <v>0</v>
      </c>
      <c r="BJ338" s="1" t="s">
        <v>97</v>
      </c>
      <c r="BK338" s="95">
        <f t="shared" si="109"/>
        <v>0</v>
      </c>
      <c r="BL338" s="1" t="s">
        <v>157</v>
      </c>
      <c r="BM338" s="94" t="s">
        <v>832</v>
      </c>
    </row>
    <row r="339" spans="2:65" s="8" customFormat="1" ht="24.2" customHeight="1" x14ac:dyDescent="0.2">
      <c r="B339" s="81"/>
      <c r="C339" s="82" t="s">
        <v>833</v>
      </c>
      <c r="D339" s="82" t="s">
        <v>92</v>
      </c>
      <c r="E339" s="83" t="s">
        <v>834</v>
      </c>
      <c r="F339" s="84" t="s">
        <v>835</v>
      </c>
      <c r="G339" s="85" t="s">
        <v>205</v>
      </c>
      <c r="H339" s="86">
        <v>11.8</v>
      </c>
      <c r="I339" s="87"/>
      <c r="J339" s="88">
        <f t="shared" si="100"/>
        <v>0</v>
      </c>
      <c r="K339" s="89"/>
      <c r="L339" s="9"/>
      <c r="M339" s="90" t="s">
        <v>10</v>
      </c>
      <c r="N339" s="91" t="s">
        <v>30</v>
      </c>
      <c r="P339" s="92">
        <f t="shared" si="101"/>
        <v>0</v>
      </c>
      <c r="Q339" s="92">
        <v>3.0623999999999997E-5</v>
      </c>
      <c r="R339" s="92">
        <f t="shared" si="102"/>
        <v>3.6136319999999998E-4</v>
      </c>
      <c r="S339" s="92">
        <v>0</v>
      </c>
      <c r="T339" s="93">
        <f t="shared" si="103"/>
        <v>0</v>
      </c>
      <c r="AR339" s="94" t="s">
        <v>157</v>
      </c>
      <c r="AT339" s="94" t="s">
        <v>92</v>
      </c>
      <c r="AU339" s="94" t="s">
        <v>97</v>
      </c>
      <c r="AY339" s="1" t="s">
        <v>90</v>
      </c>
      <c r="BE339" s="95">
        <f t="shared" si="104"/>
        <v>0</v>
      </c>
      <c r="BF339" s="95">
        <f t="shared" si="105"/>
        <v>0</v>
      </c>
      <c r="BG339" s="95">
        <f t="shared" si="106"/>
        <v>0</v>
      </c>
      <c r="BH339" s="95">
        <f t="shared" si="107"/>
        <v>0</v>
      </c>
      <c r="BI339" s="95">
        <f t="shared" si="108"/>
        <v>0</v>
      </c>
      <c r="BJ339" s="1" t="s">
        <v>97</v>
      </c>
      <c r="BK339" s="95">
        <f t="shared" si="109"/>
        <v>0</v>
      </c>
      <c r="BL339" s="1" t="s">
        <v>157</v>
      </c>
      <c r="BM339" s="94" t="s">
        <v>836</v>
      </c>
    </row>
    <row r="340" spans="2:65" s="8" customFormat="1" ht="24.2" customHeight="1" x14ac:dyDescent="0.2">
      <c r="B340" s="81"/>
      <c r="C340" s="96" t="s">
        <v>837</v>
      </c>
      <c r="D340" s="96" t="s">
        <v>143</v>
      </c>
      <c r="E340" s="97" t="s">
        <v>838</v>
      </c>
      <c r="F340" s="98" t="s">
        <v>839</v>
      </c>
      <c r="G340" s="99" t="s">
        <v>230</v>
      </c>
      <c r="H340" s="100">
        <v>11.8</v>
      </c>
      <c r="I340" s="101"/>
      <c r="J340" s="102">
        <f t="shared" si="100"/>
        <v>0</v>
      </c>
      <c r="K340" s="103"/>
      <c r="L340" s="104"/>
      <c r="M340" s="105" t="s">
        <v>10</v>
      </c>
      <c r="N340" s="106" t="s">
        <v>30</v>
      </c>
      <c r="P340" s="92">
        <f t="shared" si="101"/>
        <v>0</v>
      </c>
      <c r="Q340" s="92">
        <v>1.1000000000000001E-3</v>
      </c>
      <c r="R340" s="92">
        <f t="shared" si="102"/>
        <v>1.2980000000000002E-2</v>
      </c>
      <c r="S340" s="92">
        <v>0</v>
      </c>
      <c r="T340" s="93">
        <f t="shared" si="103"/>
        <v>0</v>
      </c>
      <c r="AR340" s="94" t="s">
        <v>223</v>
      </c>
      <c r="AT340" s="94" t="s">
        <v>143</v>
      </c>
      <c r="AU340" s="94" t="s">
        <v>97</v>
      </c>
      <c r="AY340" s="1" t="s">
        <v>90</v>
      </c>
      <c r="BE340" s="95">
        <f t="shared" si="104"/>
        <v>0</v>
      </c>
      <c r="BF340" s="95">
        <f t="shared" si="105"/>
        <v>0</v>
      </c>
      <c r="BG340" s="95">
        <f t="shared" si="106"/>
        <v>0</v>
      </c>
      <c r="BH340" s="95">
        <f t="shared" si="107"/>
        <v>0</v>
      </c>
      <c r="BI340" s="95">
        <f t="shared" si="108"/>
        <v>0</v>
      </c>
      <c r="BJ340" s="1" t="s">
        <v>97</v>
      </c>
      <c r="BK340" s="95">
        <f t="shared" si="109"/>
        <v>0</v>
      </c>
      <c r="BL340" s="1" t="s">
        <v>157</v>
      </c>
      <c r="BM340" s="94" t="s">
        <v>840</v>
      </c>
    </row>
    <row r="341" spans="2:65" s="8" customFormat="1" ht="24.2" customHeight="1" x14ac:dyDescent="0.2">
      <c r="B341" s="81"/>
      <c r="C341" s="96" t="s">
        <v>841</v>
      </c>
      <c r="D341" s="96" t="s">
        <v>143</v>
      </c>
      <c r="E341" s="97" t="s">
        <v>842</v>
      </c>
      <c r="F341" s="98" t="s">
        <v>843</v>
      </c>
      <c r="G341" s="99" t="s">
        <v>844</v>
      </c>
      <c r="H341" s="100">
        <v>14</v>
      </c>
      <c r="I341" s="101"/>
      <c r="J341" s="102">
        <f t="shared" si="100"/>
        <v>0</v>
      </c>
      <c r="K341" s="103"/>
      <c r="L341" s="104"/>
      <c r="M341" s="105" t="s">
        <v>10</v>
      </c>
      <c r="N341" s="106" t="s">
        <v>30</v>
      </c>
      <c r="P341" s="92">
        <f t="shared" si="101"/>
        <v>0</v>
      </c>
      <c r="Q341" s="92">
        <v>1E-4</v>
      </c>
      <c r="R341" s="92">
        <f t="shared" si="102"/>
        <v>1.4E-3</v>
      </c>
      <c r="S341" s="92">
        <v>0</v>
      </c>
      <c r="T341" s="93">
        <f t="shared" si="103"/>
        <v>0</v>
      </c>
      <c r="AR341" s="94" t="s">
        <v>223</v>
      </c>
      <c r="AT341" s="94" t="s">
        <v>143</v>
      </c>
      <c r="AU341" s="94" t="s">
        <v>97</v>
      </c>
      <c r="AY341" s="1" t="s">
        <v>90</v>
      </c>
      <c r="BE341" s="95">
        <f t="shared" si="104"/>
        <v>0</v>
      </c>
      <c r="BF341" s="95">
        <f t="shared" si="105"/>
        <v>0</v>
      </c>
      <c r="BG341" s="95">
        <f t="shared" si="106"/>
        <v>0</v>
      </c>
      <c r="BH341" s="95">
        <f t="shared" si="107"/>
        <v>0</v>
      </c>
      <c r="BI341" s="95">
        <f t="shared" si="108"/>
        <v>0</v>
      </c>
      <c r="BJ341" s="1" t="s">
        <v>97</v>
      </c>
      <c r="BK341" s="95">
        <f t="shared" si="109"/>
        <v>0</v>
      </c>
      <c r="BL341" s="1" t="s">
        <v>157</v>
      </c>
      <c r="BM341" s="94" t="s">
        <v>845</v>
      </c>
    </row>
    <row r="342" spans="2:65" s="8" customFormat="1" ht="24.2" customHeight="1" x14ac:dyDescent="0.2">
      <c r="B342" s="81"/>
      <c r="C342" s="82" t="s">
        <v>846</v>
      </c>
      <c r="D342" s="82" t="s">
        <v>92</v>
      </c>
      <c r="E342" s="83" t="s">
        <v>847</v>
      </c>
      <c r="F342" s="84" t="s">
        <v>848</v>
      </c>
      <c r="G342" s="85" t="s">
        <v>205</v>
      </c>
      <c r="H342" s="86">
        <v>3.6</v>
      </c>
      <c r="I342" s="87"/>
      <c r="J342" s="88">
        <f t="shared" si="100"/>
        <v>0</v>
      </c>
      <c r="K342" s="89"/>
      <c r="L342" s="9"/>
      <c r="M342" s="90" t="s">
        <v>10</v>
      </c>
      <c r="N342" s="91" t="s">
        <v>30</v>
      </c>
      <c r="P342" s="92">
        <f t="shared" si="101"/>
        <v>0</v>
      </c>
      <c r="Q342" s="92">
        <v>4.5936000000000002E-5</v>
      </c>
      <c r="R342" s="92">
        <f t="shared" si="102"/>
        <v>1.6536960000000002E-4</v>
      </c>
      <c r="S342" s="92">
        <v>0</v>
      </c>
      <c r="T342" s="93">
        <f t="shared" si="103"/>
        <v>0</v>
      </c>
      <c r="AR342" s="94" t="s">
        <v>157</v>
      </c>
      <c r="AT342" s="94" t="s">
        <v>92</v>
      </c>
      <c r="AU342" s="94" t="s">
        <v>97</v>
      </c>
      <c r="AY342" s="1" t="s">
        <v>90</v>
      </c>
      <c r="BE342" s="95">
        <f t="shared" si="104"/>
        <v>0</v>
      </c>
      <c r="BF342" s="95">
        <f t="shared" si="105"/>
        <v>0</v>
      </c>
      <c r="BG342" s="95">
        <f t="shared" si="106"/>
        <v>0</v>
      </c>
      <c r="BH342" s="95">
        <f t="shared" si="107"/>
        <v>0</v>
      </c>
      <c r="BI342" s="95">
        <f t="shared" si="108"/>
        <v>0</v>
      </c>
      <c r="BJ342" s="1" t="s">
        <v>97</v>
      </c>
      <c r="BK342" s="95">
        <f t="shared" si="109"/>
        <v>0</v>
      </c>
      <c r="BL342" s="1" t="s">
        <v>157</v>
      </c>
      <c r="BM342" s="94" t="s">
        <v>849</v>
      </c>
    </row>
    <row r="343" spans="2:65" s="8" customFormat="1" ht="24.2" customHeight="1" x14ac:dyDescent="0.2">
      <c r="B343" s="81"/>
      <c r="C343" s="96" t="s">
        <v>850</v>
      </c>
      <c r="D343" s="96" t="s">
        <v>143</v>
      </c>
      <c r="E343" s="97" t="s">
        <v>851</v>
      </c>
      <c r="F343" s="98" t="s">
        <v>852</v>
      </c>
      <c r="G343" s="99" t="s">
        <v>230</v>
      </c>
      <c r="H343" s="100">
        <v>3.6</v>
      </c>
      <c r="I343" s="101"/>
      <c r="J343" s="102">
        <f t="shared" si="100"/>
        <v>0</v>
      </c>
      <c r="K343" s="103"/>
      <c r="L343" s="104"/>
      <c r="M343" s="105" t="s">
        <v>10</v>
      </c>
      <c r="N343" s="106" t="s">
        <v>30</v>
      </c>
      <c r="P343" s="92">
        <f t="shared" si="101"/>
        <v>0</v>
      </c>
      <c r="Q343" s="92">
        <v>1.1000000000000001E-3</v>
      </c>
      <c r="R343" s="92">
        <f t="shared" si="102"/>
        <v>3.96E-3</v>
      </c>
      <c r="S343" s="92">
        <v>0</v>
      </c>
      <c r="T343" s="93">
        <f t="shared" si="103"/>
        <v>0</v>
      </c>
      <c r="AR343" s="94" t="s">
        <v>223</v>
      </c>
      <c r="AT343" s="94" t="s">
        <v>143</v>
      </c>
      <c r="AU343" s="94" t="s">
        <v>97</v>
      </c>
      <c r="AY343" s="1" t="s">
        <v>90</v>
      </c>
      <c r="BE343" s="95">
        <f t="shared" si="104"/>
        <v>0</v>
      </c>
      <c r="BF343" s="95">
        <f t="shared" si="105"/>
        <v>0</v>
      </c>
      <c r="BG343" s="95">
        <f t="shared" si="106"/>
        <v>0</v>
      </c>
      <c r="BH343" s="95">
        <f t="shared" si="107"/>
        <v>0</v>
      </c>
      <c r="BI343" s="95">
        <f t="shared" si="108"/>
        <v>0</v>
      </c>
      <c r="BJ343" s="1" t="s">
        <v>97</v>
      </c>
      <c r="BK343" s="95">
        <f t="shared" si="109"/>
        <v>0</v>
      </c>
      <c r="BL343" s="1" t="s">
        <v>157</v>
      </c>
      <c r="BM343" s="94" t="s">
        <v>853</v>
      </c>
    </row>
    <row r="344" spans="2:65" s="8" customFormat="1" ht="14.45" customHeight="1" x14ac:dyDescent="0.2">
      <c r="B344" s="81"/>
      <c r="C344" s="96" t="s">
        <v>854</v>
      </c>
      <c r="D344" s="96" t="s">
        <v>143</v>
      </c>
      <c r="E344" s="97" t="s">
        <v>855</v>
      </c>
      <c r="F344" s="98" t="s">
        <v>856</v>
      </c>
      <c r="G344" s="99" t="s">
        <v>205</v>
      </c>
      <c r="H344" s="100">
        <v>3</v>
      </c>
      <c r="I344" s="101"/>
      <c r="J344" s="102">
        <f t="shared" si="100"/>
        <v>0</v>
      </c>
      <c r="K344" s="103"/>
      <c r="L344" s="104"/>
      <c r="M344" s="105" t="s">
        <v>10</v>
      </c>
      <c r="N344" s="106" t="s">
        <v>30</v>
      </c>
      <c r="P344" s="92">
        <f t="shared" si="101"/>
        <v>0</v>
      </c>
      <c r="Q344" s="92">
        <v>1E-4</v>
      </c>
      <c r="R344" s="92">
        <f t="shared" si="102"/>
        <v>3.0000000000000003E-4</v>
      </c>
      <c r="S344" s="92">
        <v>0</v>
      </c>
      <c r="T344" s="93">
        <f t="shared" si="103"/>
        <v>0</v>
      </c>
      <c r="AR344" s="94" t="s">
        <v>223</v>
      </c>
      <c r="AT344" s="94" t="s">
        <v>143</v>
      </c>
      <c r="AU344" s="94" t="s">
        <v>97</v>
      </c>
      <c r="AY344" s="1" t="s">
        <v>90</v>
      </c>
      <c r="BE344" s="95">
        <f t="shared" si="104"/>
        <v>0</v>
      </c>
      <c r="BF344" s="95">
        <f t="shared" si="105"/>
        <v>0</v>
      </c>
      <c r="BG344" s="95">
        <f t="shared" si="106"/>
        <v>0</v>
      </c>
      <c r="BH344" s="95">
        <f t="shared" si="107"/>
        <v>0</v>
      </c>
      <c r="BI344" s="95">
        <f t="shared" si="108"/>
        <v>0</v>
      </c>
      <c r="BJ344" s="1" t="s">
        <v>97</v>
      </c>
      <c r="BK344" s="95">
        <f t="shared" si="109"/>
        <v>0</v>
      </c>
      <c r="BL344" s="1" t="s">
        <v>157</v>
      </c>
      <c r="BM344" s="94" t="s">
        <v>857</v>
      </c>
    </row>
    <row r="345" spans="2:65" s="8" customFormat="1" ht="24.2" customHeight="1" x14ac:dyDescent="0.2">
      <c r="B345" s="81"/>
      <c r="C345" s="82" t="s">
        <v>858</v>
      </c>
      <c r="D345" s="82" t="s">
        <v>92</v>
      </c>
      <c r="E345" s="83" t="s">
        <v>859</v>
      </c>
      <c r="F345" s="84" t="s">
        <v>860</v>
      </c>
      <c r="G345" s="85" t="s">
        <v>205</v>
      </c>
      <c r="H345" s="86">
        <v>47.6</v>
      </c>
      <c r="I345" s="87"/>
      <c r="J345" s="88">
        <f t="shared" si="100"/>
        <v>0</v>
      </c>
      <c r="K345" s="89"/>
      <c r="L345" s="9"/>
      <c r="M345" s="90" t="s">
        <v>10</v>
      </c>
      <c r="N345" s="91" t="s">
        <v>30</v>
      </c>
      <c r="P345" s="92">
        <f t="shared" si="101"/>
        <v>0</v>
      </c>
      <c r="Q345" s="92">
        <v>6.0000000000000002E-5</v>
      </c>
      <c r="R345" s="92">
        <f t="shared" si="102"/>
        <v>2.856E-3</v>
      </c>
      <c r="S345" s="92">
        <v>0</v>
      </c>
      <c r="T345" s="93">
        <f t="shared" si="103"/>
        <v>0</v>
      </c>
      <c r="AR345" s="94" t="s">
        <v>157</v>
      </c>
      <c r="AT345" s="94" t="s">
        <v>92</v>
      </c>
      <c r="AU345" s="94" t="s">
        <v>97</v>
      </c>
      <c r="AY345" s="1" t="s">
        <v>90</v>
      </c>
      <c r="BE345" s="95">
        <f t="shared" si="104"/>
        <v>0</v>
      </c>
      <c r="BF345" s="95">
        <f t="shared" si="105"/>
        <v>0</v>
      </c>
      <c r="BG345" s="95">
        <f t="shared" si="106"/>
        <v>0</v>
      </c>
      <c r="BH345" s="95">
        <f t="shared" si="107"/>
        <v>0</v>
      </c>
      <c r="BI345" s="95">
        <f t="shared" si="108"/>
        <v>0</v>
      </c>
      <c r="BJ345" s="1" t="s">
        <v>97</v>
      </c>
      <c r="BK345" s="95">
        <f t="shared" si="109"/>
        <v>0</v>
      </c>
      <c r="BL345" s="1" t="s">
        <v>157</v>
      </c>
      <c r="BM345" s="94" t="s">
        <v>861</v>
      </c>
    </row>
    <row r="346" spans="2:65" s="8" customFormat="1" ht="24.2" customHeight="1" x14ac:dyDescent="0.2">
      <c r="B346" s="81"/>
      <c r="C346" s="96" t="s">
        <v>862</v>
      </c>
      <c r="D346" s="96" t="s">
        <v>143</v>
      </c>
      <c r="E346" s="97" t="s">
        <v>838</v>
      </c>
      <c r="F346" s="98" t="s">
        <v>839</v>
      </c>
      <c r="G346" s="99" t="s">
        <v>230</v>
      </c>
      <c r="H346" s="100">
        <v>47.6</v>
      </c>
      <c r="I346" s="101"/>
      <c r="J346" s="102">
        <f t="shared" si="100"/>
        <v>0</v>
      </c>
      <c r="K346" s="103"/>
      <c r="L346" s="104"/>
      <c r="M346" s="105" t="s">
        <v>10</v>
      </c>
      <c r="N346" s="106" t="s">
        <v>30</v>
      </c>
      <c r="P346" s="92">
        <f t="shared" si="101"/>
        <v>0</v>
      </c>
      <c r="Q346" s="92">
        <v>1.1000000000000001E-3</v>
      </c>
      <c r="R346" s="92">
        <f t="shared" si="102"/>
        <v>5.2360000000000004E-2</v>
      </c>
      <c r="S346" s="92">
        <v>0</v>
      </c>
      <c r="T346" s="93">
        <f t="shared" si="103"/>
        <v>0</v>
      </c>
      <c r="AR346" s="94" t="s">
        <v>223</v>
      </c>
      <c r="AT346" s="94" t="s">
        <v>143</v>
      </c>
      <c r="AU346" s="94" t="s">
        <v>97</v>
      </c>
      <c r="AY346" s="1" t="s">
        <v>90</v>
      </c>
      <c r="BE346" s="95">
        <f t="shared" si="104"/>
        <v>0</v>
      </c>
      <c r="BF346" s="95">
        <f t="shared" si="105"/>
        <v>0</v>
      </c>
      <c r="BG346" s="95">
        <f t="shared" si="106"/>
        <v>0</v>
      </c>
      <c r="BH346" s="95">
        <f t="shared" si="107"/>
        <v>0</v>
      </c>
      <c r="BI346" s="95">
        <f t="shared" si="108"/>
        <v>0</v>
      </c>
      <c r="BJ346" s="1" t="s">
        <v>97</v>
      </c>
      <c r="BK346" s="95">
        <f t="shared" si="109"/>
        <v>0</v>
      </c>
      <c r="BL346" s="1" t="s">
        <v>157</v>
      </c>
      <c r="BM346" s="94" t="s">
        <v>863</v>
      </c>
    </row>
    <row r="347" spans="2:65" s="8" customFormat="1" ht="24.2" customHeight="1" x14ac:dyDescent="0.2">
      <c r="B347" s="81"/>
      <c r="C347" s="96" t="s">
        <v>864</v>
      </c>
      <c r="D347" s="96" t="s">
        <v>143</v>
      </c>
      <c r="E347" s="97" t="s">
        <v>842</v>
      </c>
      <c r="F347" s="98" t="s">
        <v>843</v>
      </c>
      <c r="G347" s="99" t="s">
        <v>844</v>
      </c>
      <c r="H347" s="100">
        <v>27</v>
      </c>
      <c r="I347" s="101"/>
      <c r="J347" s="102">
        <f t="shared" si="100"/>
        <v>0</v>
      </c>
      <c r="K347" s="103"/>
      <c r="L347" s="104"/>
      <c r="M347" s="105" t="s">
        <v>10</v>
      </c>
      <c r="N347" s="106" t="s">
        <v>30</v>
      </c>
      <c r="P347" s="92">
        <f t="shared" si="101"/>
        <v>0</v>
      </c>
      <c r="Q347" s="92">
        <v>1E-4</v>
      </c>
      <c r="R347" s="92">
        <f t="shared" si="102"/>
        <v>2.7000000000000001E-3</v>
      </c>
      <c r="S347" s="92">
        <v>0</v>
      </c>
      <c r="T347" s="93">
        <f t="shared" si="103"/>
        <v>0</v>
      </c>
      <c r="AR347" s="94" t="s">
        <v>223</v>
      </c>
      <c r="AT347" s="94" t="s">
        <v>143</v>
      </c>
      <c r="AU347" s="94" t="s">
        <v>97</v>
      </c>
      <c r="AY347" s="1" t="s">
        <v>90</v>
      </c>
      <c r="BE347" s="95">
        <f t="shared" si="104"/>
        <v>0</v>
      </c>
      <c r="BF347" s="95">
        <f t="shared" si="105"/>
        <v>0</v>
      </c>
      <c r="BG347" s="95">
        <f t="shared" si="106"/>
        <v>0</v>
      </c>
      <c r="BH347" s="95">
        <f t="shared" si="107"/>
        <v>0</v>
      </c>
      <c r="BI347" s="95">
        <f t="shared" si="108"/>
        <v>0</v>
      </c>
      <c r="BJ347" s="1" t="s">
        <v>97</v>
      </c>
      <c r="BK347" s="95">
        <f t="shared" si="109"/>
        <v>0</v>
      </c>
      <c r="BL347" s="1" t="s">
        <v>157</v>
      </c>
      <c r="BM347" s="94" t="s">
        <v>865</v>
      </c>
    </row>
    <row r="348" spans="2:65" s="8" customFormat="1" ht="14.45" customHeight="1" x14ac:dyDescent="0.2">
      <c r="B348" s="81"/>
      <c r="C348" s="82" t="s">
        <v>866</v>
      </c>
      <c r="D348" s="82" t="s">
        <v>92</v>
      </c>
      <c r="E348" s="83" t="s">
        <v>867</v>
      </c>
      <c r="F348" s="84" t="s">
        <v>868</v>
      </c>
      <c r="G348" s="85" t="s">
        <v>205</v>
      </c>
      <c r="H348" s="86">
        <v>22</v>
      </c>
      <c r="I348" s="87"/>
      <c r="J348" s="88">
        <f t="shared" si="100"/>
        <v>0</v>
      </c>
      <c r="K348" s="89"/>
      <c r="L348" s="9"/>
      <c r="M348" s="90" t="s">
        <v>10</v>
      </c>
      <c r="N348" s="91" t="s">
        <v>30</v>
      </c>
      <c r="P348" s="92">
        <f t="shared" si="101"/>
        <v>0</v>
      </c>
      <c r="Q348" s="92">
        <v>4.5399999999999998E-4</v>
      </c>
      <c r="R348" s="92">
        <f t="shared" si="102"/>
        <v>9.9880000000000004E-3</v>
      </c>
      <c r="S348" s="92">
        <v>0</v>
      </c>
      <c r="T348" s="93">
        <f t="shared" si="103"/>
        <v>0</v>
      </c>
      <c r="AR348" s="94" t="s">
        <v>157</v>
      </c>
      <c r="AT348" s="94" t="s">
        <v>92</v>
      </c>
      <c r="AU348" s="94" t="s">
        <v>97</v>
      </c>
      <c r="AY348" s="1" t="s">
        <v>90</v>
      </c>
      <c r="BE348" s="95">
        <f t="shared" si="104"/>
        <v>0</v>
      </c>
      <c r="BF348" s="95">
        <f t="shared" si="105"/>
        <v>0</v>
      </c>
      <c r="BG348" s="95">
        <f t="shared" si="106"/>
        <v>0</v>
      </c>
      <c r="BH348" s="95">
        <f t="shared" si="107"/>
        <v>0</v>
      </c>
      <c r="BI348" s="95">
        <f t="shared" si="108"/>
        <v>0</v>
      </c>
      <c r="BJ348" s="1" t="s">
        <v>97</v>
      </c>
      <c r="BK348" s="95">
        <f t="shared" si="109"/>
        <v>0</v>
      </c>
      <c r="BL348" s="1" t="s">
        <v>157</v>
      </c>
      <c r="BM348" s="94" t="s">
        <v>869</v>
      </c>
    </row>
    <row r="349" spans="2:65" s="8" customFormat="1" ht="37.9" customHeight="1" x14ac:dyDescent="0.2">
      <c r="B349" s="81"/>
      <c r="C349" s="96" t="s">
        <v>870</v>
      </c>
      <c r="D349" s="96" t="s">
        <v>143</v>
      </c>
      <c r="E349" s="97" t="s">
        <v>871</v>
      </c>
      <c r="F349" s="98" t="s">
        <v>872</v>
      </c>
      <c r="G349" s="99" t="s">
        <v>205</v>
      </c>
      <c r="H349" s="100">
        <v>22</v>
      </c>
      <c r="I349" s="101"/>
      <c r="J349" s="102">
        <f t="shared" si="100"/>
        <v>0</v>
      </c>
      <c r="K349" s="103"/>
      <c r="L349" s="104"/>
      <c r="M349" s="105" t="s">
        <v>10</v>
      </c>
      <c r="N349" s="106" t="s">
        <v>30</v>
      </c>
      <c r="P349" s="92">
        <f t="shared" si="101"/>
        <v>0</v>
      </c>
      <c r="Q349" s="92">
        <v>1.7999999999999999E-2</v>
      </c>
      <c r="R349" s="92">
        <f t="shared" si="102"/>
        <v>0.39599999999999996</v>
      </c>
      <c r="S349" s="92">
        <v>0</v>
      </c>
      <c r="T349" s="93">
        <f t="shared" si="103"/>
        <v>0</v>
      </c>
      <c r="AR349" s="94" t="s">
        <v>223</v>
      </c>
      <c r="AT349" s="94" t="s">
        <v>143</v>
      </c>
      <c r="AU349" s="94" t="s">
        <v>97</v>
      </c>
      <c r="AY349" s="1" t="s">
        <v>90</v>
      </c>
      <c r="BE349" s="95">
        <f t="shared" si="104"/>
        <v>0</v>
      </c>
      <c r="BF349" s="95">
        <f t="shared" si="105"/>
        <v>0</v>
      </c>
      <c r="BG349" s="95">
        <f t="shared" si="106"/>
        <v>0</v>
      </c>
      <c r="BH349" s="95">
        <f t="shared" si="107"/>
        <v>0</v>
      </c>
      <c r="BI349" s="95">
        <f t="shared" si="108"/>
        <v>0</v>
      </c>
      <c r="BJ349" s="1" t="s">
        <v>97</v>
      </c>
      <c r="BK349" s="95">
        <f t="shared" si="109"/>
        <v>0</v>
      </c>
      <c r="BL349" s="1" t="s">
        <v>157</v>
      </c>
      <c r="BM349" s="94" t="s">
        <v>873</v>
      </c>
    </row>
    <row r="350" spans="2:65" s="8" customFormat="1" ht="14.45" customHeight="1" x14ac:dyDescent="0.2">
      <c r="B350" s="81"/>
      <c r="C350" s="82" t="s">
        <v>874</v>
      </c>
      <c r="D350" s="82" t="s">
        <v>92</v>
      </c>
      <c r="E350" s="83" t="s">
        <v>875</v>
      </c>
      <c r="F350" s="84" t="s">
        <v>876</v>
      </c>
      <c r="G350" s="85" t="s">
        <v>205</v>
      </c>
      <c r="H350" s="86">
        <v>1</v>
      </c>
      <c r="I350" s="87"/>
      <c r="J350" s="88">
        <f t="shared" si="100"/>
        <v>0</v>
      </c>
      <c r="K350" s="89"/>
      <c r="L350" s="9"/>
      <c r="M350" s="90" t="s">
        <v>10</v>
      </c>
      <c r="N350" s="91" t="s">
        <v>30</v>
      </c>
      <c r="P350" s="92">
        <f t="shared" si="101"/>
        <v>0</v>
      </c>
      <c r="Q350" s="92">
        <v>5.0000000000000001E-4</v>
      </c>
      <c r="R350" s="92">
        <f t="shared" si="102"/>
        <v>5.0000000000000001E-4</v>
      </c>
      <c r="S350" s="92">
        <v>0</v>
      </c>
      <c r="T350" s="93">
        <f t="shared" si="103"/>
        <v>0</v>
      </c>
      <c r="AR350" s="94" t="s">
        <v>157</v>
      </c>
      <c r="AT350" s="94" t="s">
        <v>92</v>
      </c>
      <c r="AU350" s="94" t="s">
        <v>97</v>
      </c>
      <c r="AY350" s="1" t="s">
        <v>90</v>
      </c>
      <c r="BE350" s="95">
        <f t="shared" si="104"/>
        <v>0</v>
      </c>
      <c r="BF350" s="95">
        <f t="shared" si="105"/>
        <v>0</v>
      </c>
      <c r="BG350" s="95">
        <f t="shared" si="106"/>
        <v>0</v>
      </c>
      <c r="BH350" s="95">
        <f t="shared" si="107"/>
        <v>0</v>
      </c>
      <c r="BI350" s="95">
        <f t="shared" si="108"/>
        <v>0</v>
      </c>
      <c r="BJ350" s="1" t="s">
        <v>97</v>
      </c>
      <c r="BK350" s="95">
        <f t="shared" si="109"/>
        <v>0</v>
      </c>
      <c r="BL350" s="1" t="s">
        <v>157</v>
      </c>
      <c r="BM350" s="94" t="s">
        <v>877</v>
      </c>
    </row>
    <row r="351" spans="2:65" s="8" customFormat="1" ht="37.9" customHeight="1" x14ac:dyDescent="0.2">
      <c r="B351" s="81"/>
      <c r="C351" s="96" t="s">
        <v>878</v>
      </c>
      <c r="D351" s="96" t="s">
        <v>143</v>
      </c>
      <c r="E351" s="97" t="s">
        <v>879</v>
      </c>
      <c r="F351" s="98" t="s">
        <v>880</v>
      </c>
      <c r="G351" s="99" t="s">
        <v>205</v>
      </c>
      <c r="H351" s="100">
        <v>1</v>
      </c>
      <c r="I351" s="101"/>
      <c r="J351" s="102">
        <f t="shared" si="100"/>
        <v>0</v>
      </c>
      <c r="K351" s="103"/>
      <c r="L351" s="104"/>
      <c r="M351" s="105" t="s">
        <v>10</v>
      </c>
      <c r="N351" s="106" t="s">
        <v>30</v>
      </c>
      <c r="P351" s="92">
        <f t="shared" si="101"/>
        <v>0</v>
      </c>
      <c r="Q351" s="92">
        <v>2.4E-2</v>
      </c>
      <c r="R351" s="92">
        <f t="shared" si="102"/>
        <v>2.4E-2</v>
      </c>
      <c r="S351" s="92">
        <v>0</v>
      </c>
      <c r="T351" s="93">
        <f t="shared" si="103"/>
        <v>0</v>
      </c>
      <c r="AR351" s="94" t="s">
        <v>223</v>
      </c>
      <c r="AT351" s="94" t="s">
        <v>143</v>
      </c>
      <c r="AU351" s="94" t="s">
        <v>97</v>
      </c>
      <c r="AY351" s="1" t="s">
        <v>90</v>
      </c>
      <c r="BE351" s="95">
        <f t="shared" si="104"/>
        <v>0</v>
      </c>
      <c r="BF351" s="95">
        <f t="shared" si="105"/>
        <v>0</v>
      </c>
      <c r="BG351" s="95">
        <f t="shared" si="106"/>
        <v>0</v>
      </c>
      <c r="BH351" s="95">
        <f t="shared" si="107"/>
        <v>0</v>
      </c>
      <c r="BI351" s="95">
        <f t="shared" si="108"/>
        <v>0</v>
      </c>
      <c r="BJ351" s="1" t="s">
        <v>97</v>
      </c>
      <c r="BK351" s="95">
        <f t="shared" si="109"/>
        <v>0</v>
      </c>
      <c r="BL351" s="1" t="s">
        <v>157</v>
      </c>
      <c r="BM351" s="94" t="s">
        <v>881</v>
      </c>
    </row>
    <row r="352" spans="2:65" s="8" customFormat="1" ht="24.2" customHeight="1" x14ac:dyDescent="0.2">
      <c r="B352" s="81"/>
      <c r="C352" s="82" t="s">
        <v>882</v>
      </c>
      <c r="D352" s="82" t="s">
        <v>92</v>
      </c>
      <c r="E352" s="83" t="s">
        <v>883</v>
      </c>
      <c r="F352" s="84" t="s">
        <v>884</v>
      </c>
      <c r="G352" s="85" t="s">
        <v>506</v>
      </c>
      <c r="H352" s="107"/>
      <c r="I352" s="87"/>
      <c r="J352" s="88">
        <f t="shared" si="100"/>
        <v>0</v>
      </c>
      <c r="K352" s="89"/>
      <c r="L352" s="9"/>
      <c r="M352" s="90" t="s">
        <v>10</v>
      </c>
      <c r="N352" s="91" t="s">
        <v>30</v>
      </c>
      <c r="P352" s="92">
        <f t="shared" si="101"/>
        <v>0</v>
      </c>
      <c r="Q352" s="92">
        <v>0</v>
      </c>
      <c r="R352" s="92">
        <f t="shared" si="102"/>
        <v>0</v>
      </c>
      <c r="S352" s="92">
        <v>0</v>
      </c>
      <c r="T352" s="93">
        <f t="shared" si="103"/>
        <v>0</v>
      </c>
      <c r="AR352" s="94" t="s">
        <v>157</v>
      </c>
      <c r="AT352" s="94" t="s">
        <v>92</v>
      </c>
      <c r="AU352" s="94" t="s">
        <v>97</v>
      </c>
      <c r="AY352" s="1" t="s">
        <v>90</v>
      </c>
      <c r="BE352" s="95">
        <f t="shared" si="104"/>
        <v>0</v>
      </c>
      <c r="BF352" s="95">
        <f t="shared" si="105"/>
        <v>0</v>
      </c>
      <c r="BG352" s="95">
        <f t="shared" si="106"/>
        <v>0</v>
      </c>
      <c r="BH352" s="95">
        <f t="shared" si="107"/>
        <v>0</v>
      </c>
      <c r="BI352" s="95">
        <f t="shared" si="108"/>
        <v>0</v>
      </c>
      <c r="BJ352" s="1" t="s">
        <v>97</v>
      </c>
      <c r="BK352" s="95">
        <f t="shared" si="109"/>
        <v>0</v>
      </c>
      <c r="BL352" s="1" t="s">
        <v>157</v>
      </c>
      <c r="BM352" s="94" t="s">
        <v>885</v>
      </c>
    </row>
    <row r="353" spans="2:65" s="68" customFormat="1" ht="22.9" customHeight="1" x14ac:dyDescent="0.2">
      <c r="B353" s="69"/>
      <c r="D353" s="70" t="s">
        <v>86</v>
      </c>
      <c r="E353" s="79" t="s">
        <v>886</v>
      </c>
      <c r="F353" s="79" t="s">
        <v>887</v>
      </c>
      <c r="I353" s="72"/>
      <c r="J353" s="80">
        <f>BK353</f>
        <v>0</v>
      </c>
      <c r="L353" s="69"/>
      <c r="M353" s="74"/>
      <c r="P353" s="75">
        <f>SUM(P354:P358)</f>
        <v>0</v>
      </c>
      <c r="R353" s="75">
        <f>SUM(R354:R358)</f>
        <v>3.1391279800000005</v>
      </c>
      <c r="T353" s="76">
        <f>SUM(T354:T358)</f>
        <v>0</v>
      </c>
      <c r="AR353" s="70" t="s">
        <v>97</v>
      </c>
      <c r="AT353" s="77" t="s">
        <v>86</v>
      </c>
      <c r="AU353" s="77" t="s">
        <v>89</v>
      </c>
      <c r="AY353" s="70" t="s">
        <v>90</v>
      </c>
      <c r="BK353" s="78">
        <f>SUM(BK354:BK358)</f>
        <v>0</v>
      </c>
    </row>
    <row r="354" spans="2:65" s="8" customFormat="1" ht="24.2" customHeight="1" x14ac:dyDescent="0.2">
      <c r="B354" s="81"/>
      <c r="C354" s="82" t="s">
        <v>888</v>
      </c>
      <c r="D354" s="82" t="s">
        <v>92</v>
      </c>
      <c r="E354" s="83" t="s">
        <v>889</v>
      </c>
      <c r="F354" s="84" t="s">
        <v>890</v>
      </c>
      <c r="G354" s="85" t="s">
        <v>230</v>
      </c>
      <c r="H354" s="86">
        <v>253.85</v>
      </c>
      <c r="I354" s="87"/>
      <c r="J354" s="88">
        <f>ROUND(I354*H354,2)</f>
        <v>0</v>
      </c>
      <c r="K354" s="89"/>
      <c r="L354" s="9"/>
      <c r="M354" s="90" t="s">
        <v>10</v>
      </c>
      <c r="N354" s="91" t="s">
        <v>30</v>
      </c>
      <c r="P354" s="92">
        <f>O354*H354</f>
        <v>0</v>
      </c>
      <c r="Q354" s="92">
        <v>3.1199999999999999E-3</v>
      </c>
      <c r="R354" s="92">
        <f>Q354*H354</f>
        <v>0.79201199999999994</v>
      </c>
      <c r="S354" s="92">
        <v>0</v>
      </c>
      <c r="T354" s="93">
        <f>S354*H354</f>
        <v>0</v>
      </c>
      <c r="AR354" s="94" t="s">
        <v>157</v>
      </c>
      <c r="AT354" s="94" t="s">
        <v>92</v>
      </c>
      <c r="AU354" s="94" t="s">
        <v>97</v>
      </c>
      <c r="AY354" s="1" t="s">
        <v>90</v>
      </c>
      <c r="BE354" s="95">
        <f>IF(N354="základná",J354,0)</f>
        <v>0</v>
      </c>
      <c r="BF354" s="95">
        <f>IF(N354="znížená",J354,0)</f>
        <v>0</v>
      </c>
      <c r="BG354" s="95">
        <f>IF(N354="zákl. prenesená",J354,0)</f>
        <v>0</v>
      </c>
      <c r="BH354" s="95">
        <f>IF(N354="zníž. prenesená",J354,0)</f>
        <v>0</v>
      </c>
      <c r="BI354" s="95">
        <f>IF(N354="nulová",J354,0)</f>
        <v>0</v>
      </c>
      <c r="BJ354" s="1" t="s">
        <v>97</v>
      </c>
      <c r="BK354" s="95">
        <f>ROUND(I354*H354,2)</f>
        <v>0</v>
      </c>
      <c r="BL354" s="1" t="s">
        <v>157</v>
      </c>
      <c r="BM354" s="94" t="s">
        <v>891</v>
      </c>
    </row>
    <row r="355" spans="2:65" s="8" customFormat="1" ht="14.45" customHeight="1" x14ac:dyDescent="0.2">
      <c r="B355" s="81"/>
      <c r="C355" s="96" t="s">
        <v>892</v>
      </c>
      <c r="D355" s="96" t="s">
        <v>143</v>
      </c>
      <c r="E355" s="97" t="s">
        <v>893</v>
      </c>
      <c r="F355" s="98" t="s">
        <v>894</v>
      </c>
      <c r="G355" s="99" t="s">
        <v>205</v>
      </c>
      <c r="H355" s="100">
        <v>863.09</v>
      </c>
      <c r="I355" s="101"/>
      <c r="J355" s="102">
        <f>ROUND(I355*H355,2)</f>
        <v>0</v>
      </c>
      <c r="K355" s="103"/>
      <c r="L355" s="104"/>
      <c r="M355" s="105" t="s">
        <v>10</v>
      </c>
      <c r="N355" s="106" t="s">
        <v>30</v>
      </c>
      <c r="P355" s="92">
        <f>O355*H355</f>
        <v>0</v>
      </c>
      <c r="Q355" s="92">
        <v>4.4999999999999999E-4</v>
      </c>
      <c r="R355" s="92">
        <f>Q355*H355</f>
        <v>0.38839050000000003</v>
      </c>
      <c r="S355" s="92">
        <v>0</v>
      </c>
      <c r="T355" s="93">
        <f>S355*H355</f>
        <v>0</v>
      </c>
      <c r="AR355" s="94" t="s">
        <v>223</v>
      </c>
      <c r="AT355" s="94" t="s">
        <v>143</v>
      </c>
      <c r="AU355" s="94" t="s">
        <v>97</v>
      </c>
      <c r="AY355" s="1" t="s">
        <v>90</v>
      </c>
      <c r="BE355" s="95">
        <f>IF(N355="základná",J355,0)</f>
        <v>0</v>
      </c>
      <c r="BF355" s="95">
        <f>IF(N355="znížená",J355,0)</f>
        <v>0</v>
      </c>
      <c r="BG355" s="95">
        <f>IF(N355="zákl. prenesená",J355,0)</f>
        <v>0</v>
      </c>
      <c r="BH355" s="95">
        <f>IF(N355="zníž. prenesená",J355,0)</f>
        <v>0</v>
      </c>
      <c r="BI355" s="95">
        <f>IF(N355="nulová",J355,0)</f>
        <v>0</v>
      </c>
      <c r="BJ355" s="1" t="s">
        <v>97</v>
      </c>
      <c r="BK355" s="95">
        <f>ROUND(I355*H355,2)</f>
        <v>0</v>
      </c>
      <c r="BL355" s="1" t="s">
        <v>157</v>
      </c>
      <c r="BM355" s="94" t="s">
        <v>895</v>
      </c>
    </row>
    <row r="356" spans="2:65" s="8" customFormat="1" ht="24.2" customHeight="1" x14ac:dyDescent="0.2">
      <c r="B356" s="81"/>
      <c r="C356" s="82" t="s">
        <v>896</v>
      </c>
      <c r="D356" s="82" t="s">
        <v>92</v>
      </c>
      <c r="E356" s="83" t="s">
        <v>897</v>
      </c>
      <c r="F356" s="84" t="s">
        <v>898</v>
      </c>
      <c r="G356" s="85" t="s">
        <v>150</v>
      </c>
      <c r="H356" s="86">
        <v>127.22</v>
      </c>
      <c r="I356" s="87"/>
      <c r="J356" s="88">
        <f>ROUND(I356*H356,2)</f>
        <v>0</v>
      </c>
      <c r="K356" s="89"/>
      <c r="L356" s="9"/>
      <c r="M356" s="90" t="s">
        <v>10</v>
      </c>
      <c r="N356" s="91" t="s">
        <v>30</v>
      </c>
      <c r="P356" s="92">
        <f>O356*H356</f>
        <v>0</v>
      </c>
      <c r="Q356" s="92">
        <v>3.8500000000000001E-3</v>
      </c>
      <c r="R356" s="92">
        <f>Q356*H356</f>
        <v>0.48979700000000004</v>
      </c>
      <c r="S356" s="92">
        <v>0</v>
      </c>
      <c r="T356" s="93">
        <f>S356*H356</f>
        <v>0</v>
      </c>
      <c r="AR356" s="94" t="s">
        <v>157</v>
      </c>
      <c r="AT356" s="94" t="s">
        <v>92</v>
      </c>
      <c r="AU356" s="94" t="s">
        <v>97</v>
      </c>
      <c r="AY356" s="1" t="s">
        <v>90</v>
      </c>
      <c r="BE356" s="95">
        <f>IF(N356="základná",J356,0)</f>
        <v>0</v>
      </c>
      <c r="BF356" s="95">
        <f>IF(N356="znížená",J356,0)</f>
        <v>0</v>
      </c>
      <c r="BG356" s="95">
        <f>IF(N356="zákl. prenesená",J356,0)</f>
        <v>0</v>
      </c>
      <c r="BH356" s="95">
        <f>IF(N356="zníž. prenesená",J356,0)</f>
        <v>0</v>
      </c>
      <c r="BI356" s="95">
        <f>IF(N356="nulová",J356,0)</f>
        <v>0</v>
      </c>
      <c r="BJ356" s="1" t="s">
        <v>97</v>
      </c>
      <c r="BK356" s="95">
        <f>ROUND(I356*H356,2)</f>
        <v>0</v>
      </c>
      <c r="BL356" s="1" t="s">
        <v>157</v>
      </c>
      <c r="BM356" s="94" t="s">
        <v>899</v>
      </c>
    </row>
    <row r="357" spans="2:65" s="8" customFormat="1" ht="14.45" customHeight="1" x14ac:dyDescent="0.2">
      <c r="B357" s="81"/>
      <c r="C357" s="96" t="s">
        <v>900</v>
      </c>
      <c r="D357" s="96" t="s">
        <v>143</v>
      </c>
      <c r="E357" s="97" t="s">
        <v>901</v>
      </c>
      <c r="F357" s="98" t="s">
        <v>902</v>
      </c>
      <c r="G357" s="99" t="s">
        <v>150</v>
      </c>
      <c r="H357" s="100">
        <v>129.76400000000001</v>
      </c>
      <c r="I357" s="101"/>
      <c r="J357" s="102">
        <f>ROUND(I357*H357,2)</f>
        <v>0</v>
      </c>
      <c r="K357" s="103"/>
      <c r="L357" s="104"/>
      <c r="M357" s="105" t="s">
        <v>10</v>
      </c>
      <c r="N357" s="106" t="s">
        <v>30</v>
      </c>
      <c r="P357" s="92">
        <f>O357*H357</f>
        <v>0</v>
      </c>
      <c r="Q357" s="92">
        <v>1.132E-2</v>
      </c>
      <c r="R357" s="92">
        <f>Q357*H357</f>
        <v>1.4689284800000002</v>
      </c>
      <c r="S357" s="92">
        <v>0</v>
      </c>
      <c r="T357" s="93">
        <f>S357*H357</f>
        <v>0</v>
      </c>
      <c r="AR357" s="94" t="s">
        <v>223</v>
      </c>
      <c r="AT357" s="94" t="s">
        <v>143</v>
      </c>
      <c r="AU357" s="94" t="s">
        <v>97</v>
      </c>
      <c r="AY357" s="1" t="s">
        <v>90</v>
      </c>
      <c r="BE357" s="95">
        <f>IF(N357="základná",J357,0)</f>
        <v>0</v>
      </c>
      <c r="BF357" s="95">
        <f>IF(N357="znížená",J357,0)</f>
        <v>0</v>
      </c>
      <c r="BG357" s="95">
        <f>IF(N357="zákl. prenesená",J357,0)</f>
        <v>0</v>
      </c>
      <c r="BH357" s="95">
        <f>IF(N357="zníž. prenesená",J357,0)</f>
        <v>0</v>
      </c>
      <c r="BI357" s="95">
        <f>IF(N357="nulová",J357,0)</f>
        <v>0</v>
      </c>
      <c r="BJ357" s="1" t="s">
        <v>97</v>
      </c>
      <c r="BK357" s="95">
        <f>ROUND(I357*H357,2)</f>
        <v>0</v>
      </c>
      <c r="BL357" s="1" t="s">
        <v>157</v>
      </c>
      <c r="BM357" s="94" t="s">
        <v>903</v>
      </c>
    </row>
    <row r="358" spans="2:65" s="8" customFormat="1" ht="24.2" customHeight="1" x14ac:dyDescent="0.2">
      <c r="B358" s="81"/>
      <c r="C358" s="82" t="s">
        <v>904</v>
      </c>
      <c r="D358" s="82" t="s">
        <v>92</v>
      </c>
      <c r="E358" s="83" t="s">
        <v>905</v>
      </c>
      <c r="F358" s="84" t="s">
        <v>906</v>
      </c>
      <c r="G358" s="85" t="s">
        <v>506</v>
      </c>
      <c r="H358" s="107"/>
      <c r="I358" s="87"/>
      <c r="J358" s="88">
        <f>ROUND(I358*H358,2)</f>
        <v>0</v>
      </c>
      <c r="K358" s="89"/>
      <c r="L358" s="9"/>
      <c r="M358" s="90" t="s">
        <v>10</v>
      </c>
      <c r="N358" s="91" t="s">
        <v>30</v>
      </c>
      <c r="P358" s="92">
        <f>O358*H358</f>
        <v>0</v>
      </c>
      <c r="Q358" s="92">
        <v>0</v>
      </c>
      <c r="R358" s="92">
        <f>Q358*H358</f>
        <v>0</v>
      </c>
      <c r="S358" s="92">
        <v>0</v>
      </c>
      <c r="T358" s="93">
        <f>S358*H358</f>
        <v>0</v>
      </c>
      <c r="AR358" s="94" t="s">
        <v>157</v>
      </c>
      <c r="AT358" s="94" t="s">
        <v>92</v>
      </c>
      <c r="AU358" s="94" t="s">
        <v>97</v>
      </c>
      <c r="AY358" s="1" t="s">
        <v>90</v>
      </c>
      <c r="BE358" s="95">
        <f>IF(N358="základná",J358,0)</f>
        <v>0</v>
      </c>
      <c r="BF358" s="95">
        <f>IF(N358="znížená",J358,0)</f>
        <v>0</v>
      </c>
      <c r="BG358" s="95">
        <f>IF(N358="zákl. prenesená",J358,0)</f>
        <v>0</v>
      </c>
      <c r="BH358" s="95">
        <f>IF(N358="zníž. prenesená",J358,0)</f>
        <v>0</v>
      </c>
      <c r="BI358" s="95">
        <f>IF(N358="nulová",J358,0)</f>
        <v>0</v>
      </c>
      <c r="BJ358" s="1" t="s">
        <v>97</v>
      </c>
      <c r="BK358" s="95">
        <f>ROUND(I358*H358,2)</f>
        <v>0</v>
      </c>
      <c r="BL358" s="1" t="s">
        <v>157</v>
      </c>
      <c r="BM358" s="94" t="s">
        <v>907</v>
      </c>
    </row>
    <row r="359" spans="2:65" s="68" customFormat="1" ht="22.9" customHeight="1" x14ac:dyDescent="0.2">
      <c r="B359" s="69"/>
      <c r="D359" s="70" t="s">
        <v>86</v>
      </c>
      <c r="E359" s="79" t="s">
        <v>908</v>
      </c>
      <c r="F359" s="79" t="s">
        <v>909</v>
      </c>
      <c r="I359" s="72"/>
      <c r="J359" s="80">
        <f>BK359</f>
        <v>0</v>
      </c>
      <c r="L359" s="69"/>
      <c r="M359" s="74"/>
      <c r="P359" s="75">
        <f>SUM(P360:P364)</f>
        <v>0</v>
      </c>
      <c r="R359" s="75">
        <f>SUM(R360:R364)</f>
        <v>0.99810869999999996</v>
      </c>
      <c r="T359" s="76">
        <f>SUM(T360:T364)</f>
        <v>0</v>
      </c>
      <c r="AR359" s="70" t="s">
        <v>97</v>
      </c>
      <c r="AT359" s="77" t="s">
        <v>86</v>
      </c>
      <c r="AU359" s="77" t="s">
        <v>89</v>
      </c>
      <c r="AY359" s="70" t="s">
        <v>90</v>
      </c>
      <c r="BK359" s="78">
        <f>SUM(BK360:BK364)</f>
        <v>0</v>
      </c>
    </row>
    <row r="360" spans="2:65" s="8" customFormat="1" ht="14.45" customHeight="1" x14ac:dyDescent="0.2">
      <c r="B360" s="81"/>
      <c r="C360" s="82" t="s">
        <v>910</v>
      </c>
      <c r="D360" s="82" t="s">
        <v>92</v>
      </c>
      <c r="E360" s="83" t="s">
        <v>911</v>
      </c>
      <c r="F360" s="84" t="s">
        <v>912</v>
      </c>
      <c r="G360" s="85" t="s">
        <v>230</v>
      </c>
      <c r="H360" s="86">
        <v>157.91999999999999</v>
      </c>
      <c r="I360" s="87"/>
      <c r="J360" s="88">
        <f>ROUND(I360*H360,2)</f>
        <v>0</v>
      </c>
      <c r="K360" s="89"/>
      <c r="L360" s="9"/>
      <c r="M360" s="90" t="s">
        <v>10</v>
      </c>
      <c r="N360" s="91" t="s">
        <v>30</v>
      </c>
      <c r="P360" s="92">
        <f>O360*H360</f>
        <v>0</v>
      </c>
      <c r="Q360" s="92">
        <v>4.0000000000000003E-5</v>
      </c>
      <c r="R360" s="92">
        <f>Q360*H360</f>
        <v>6.3168E-3</v>
      </c>
      <c r="S360" s="92">
        <v>0</v>
      </c>
      <c r="T360" s="93">
        <f>S360*H360</f>
        <v>0</v>
      </c>
      <c r="AR360" s="94" t="s">
        <v>157</v>
      </c>
      <c r="AT360" s="94" t="s">
        <v>92</v>
      </c>
      <c r="AU360" s="94" t="s">
        <v>97</v>
      </c>
      <c r="AY360" s="1" t="s">
        <v>90</v>
      </c>
      <c r="BE360" s="95">
        <f>IF(N360="základná",J360,0)</f>
        <v>0</v>
      </c>
      <c r="BF360" s="95">
        <f>IF(N360="znížená",J360,0)</f>
        <v>0</v>
      </c>
      <c r="BG360" s="95">
        <f>IF(N360="zákl. prenesená",J360,0)</f>
        <v>0</v>
      </c>
      <c r="BH360" s="95">
        <f>IF(N360="zníž. prenesená",J360,0)</f>
        <v>0</v>
      </c>
      <c r="BI360" s="95">
        <f>IF(N360="nulová",J360,0)</f>
        <v>0</v>
      </c>
      <c r="BJ360" s="1" t="s">
        <v>97</v>
      </c>
      <c r="BK360" s="95">
        <f>ROUND(I360*H360,2)</f>
        <v>0</v>
      </c>
      <c r="BL360" s="1" t="s">
        <v>157</v>
      </c>
      <c r="BM360" s="94" t="s">
        <v>913</v>
      </c>
    </row>
    <row r="361" spans="2:65" s="8" customFormat="1" ht="14.45" customHeight="1" x14ac:dyDescent="0.2">
      <c r="B361" s="81"/>
      <c r="C361" s="96" t="s">
        <v>914</v>
      </c>
      <c r="D361" s="96" t="s">
        <v>143</v>
      </c>
      <c r="E361" s="97" t="s">
        <v>915</v>
      </c>
      <c r="F361" s="98" t="s">
        <v>916</v>
      </c>
      <c r="G361" s="99" t="s">
        <v>150</v>
      </c>
      <c r="H361" s="100">
        <v>16.108000000000001</v>
      </c>
      <c r="I361" s="101"/>
      <c r="J361" s="102">
        <f>ROUND(I361*H361,2)</f>
        <v>0</v>
      </c>
      <c r="K361" s="103"/>
      <c r="L361" s="104"/>
      <c r="M361" s="105" t="s">
        <v>10</v>
      </c>
      <c r="N361" s="106" t="s">
        <v>30</v>
      </c>
      <c r="P361" s="92">
        <f>O361*H361</f>
        <v>0</v>
      </c>
      <c r="Q361" s="92">
        <v>3.0000000000000001E-3</v>
      </c>
      <c r="R361" s="92">
        <f>Q361*H361</f>
        <v>4.8324000000000006E-2</v>
      </c>
      <c r="S361" s="92">
        <v>0</v>
      </c>
      <c r="T361" s="93">
        <f>S361*H361</f>
        <v>0</v>
      </c>
      <c r="AR361" s="94" t="s">
        <v>223</v>
      </c>
      <c r="AT361" s="94" t="s">
        <v>143</v>
      </c>
      <c r="AU361" s="94" t="s">
        <v>97</v>
      </c>
      <c r="AY361" s="1" t="s">
        <v>90</v>
      </c>
      <c r="BE361" s="95">
        <f>IF(N361="základná",J361,0)</f>
        <v>0</v>
      </c>
      <c r="BF361" s="95">
        <f>IF(N361="znížená",J361,0)</f>
        <v>0</v>
      </c>
      <c r="BG361" s="95">
        <f>IF(N361="zákl. prenesená",J361,0)</f>
        <v>0</v>
      </c>
      <c r="BH361" s="95">
        <f>IF(N361="zníž. prenesená",J361,0)</f>
        <v>0</v>
      </c>
      <c r="BI361" s="95">
        <f>IF(N361="nulová",J361,0)</f>
        <v>0</v>
      </c>
      <c r="BJ361" s="1" t="s">
        <v>97</v>
      </c>
      <c r="BK361" s="95">
        <f>ROUND(I361*H361,2)</f>
        <v>0</v>
      </c>
      <c r="BL361" s="1" t="s">
        <v>157</v>
      </c>
      <c r="BM361" s="94" t="s">
        <v>917</v>
      </c>
    </row>
    <row r="362" spans="2:65" s="8" customFormat="1" ht="24.2" customHeight="1" x14ac:dyDescent="0.2">
      <c r="B362" s="81"/>
      <c r="C362" s="82" t="s">
        <v>918</v>
      </c>
      <c r="D362" s="82" t="s">
        <v>92</v>
      </c>
      <c r="E362" s="83" t="s">
        <v>919</v>
      </c>
      <c r="F362" s="84" t="s">
        <v>920</v>
      </c>
      <c r="G362" s="85" t="s">
        <v>150</v>
      </c>
      <c r="H362" s="86">
        <v>287.02999999999997</v>
      </c>
      <c r="I362" s="87"/>
      <c r="J362" s="88">
        <f>ROUND(I362*H362,2)</f>
        <v>0</v>
      </c>
      <c r="K362" s="89"/>
      <c r="L362" s="9"/>
      <c r="M362" s="90" t="s">
        <v>10</v>
      </c>
      <c r="N362" s="91" t="s">
        <v>30</v>
      </c>
      <c r="P362" s="92">
        <f>O362*H362</f>
        <v>0</v>
      </c>
      <c r="Q362" s="92">
        <v>2.9999999999999997E-4</v>
      </c>
      <c r="R362" s="92">
        <f>Q362*H362</f>
        <v>8.6108999999999991E-2</v>
      </c>
      <c r="S362" s="92">
        <v>0</v>
      </c>
      <c r="T362" s="93">
        <f>S362*H362</f>
        <v>0</v>
      </c>
      <c r="AR362" s="94" t="s">
        <v>157</v>
      </c>
      <c r="AT362" s="94" t="s">
        <v>92</v>
      </c>
      <c r="AU362" s="94" t="s">
        <v>97</v>
      </c>
      <c r="AY362" s="1" t="s">
        <v>90</v>
      </c>
      <c r="BE362" s="95">
        <f>IF(N362="základná",J362,0)</f>
        <v>0</v>
      </c>
      <c r="BF362" s="95">
        <f>IF(N362="znížená",J362,0)</f>
        <v>0</v>
      </c>
      <c r="BG362" s="95">
        <f>IF(N362="zákl. prenesená",J362,0)</f>
        <v>0</v>
      </c>
      <c r="BH362" s="95">
        <f>IF(N362="zníž. prenesená",J362,0)</f>
        <v>0</v>
      </c>
      <c r="BI362" s="95">
        <f>IF(N362="nulová",J362,0)</f>
        <v>0</v>
      </c>
      <c r="BJ362" s="1" t="s">
        <v>97</v>
      </c>
      <c r="BK362" s="95">
        <f>ROUND(I362*H362,2)</f>
        <v>0</v>
      </c>
      <c r="BL362" s="1" t="s">
        <v>157</v>
      </c>
      <c r="BM362" s="94" t="s">
        <v>921</v>
      </c>
    </row>
    <row r="363" spans="2:65" s="8" customFormat="1" ht="14.45" customHeight="1" x14ac:dyDescent="0.2">
      <c r="B363" s="81"/>
      <c r="C363" s="96" t="s">
        <v>922</v>
      </c>
      <c r="D363" s="96" t="s">
        <v>143</v>
      </c>
      <c r="E363" s="97" t="s">
        <v>923</v>
      </c>
      <c r="F363" s="98" t="s">
        <v>924</v>
      </c>
      <c r="G363" s="99" t="s">
        <v>150</v>
      </c>
      <c r="H363" s="100">
        <v>295.64100000000002</v>
      </c>
      <c r="I363" s="101"/>
      <c r="J363" s="102">
        <f>ROUND(I363*H363,2)</f>
        <v>0</v>
      </c>
      <c r="K363" s="103"/>
      <c r="L363" s="104"/>
      <c r="M363" s="105" t="s">
        <v>10</v>
      </c>
      <c r="N363" s="106" t="s">
        <v>30</v>
      </c>
      <c r="P363" s="92">
        <f>O363*H363</f>
        <v>0</v>
      </c>
      <c r="Q363" s="92">
        <v>2.8999999999999998E-3</v>
      </c>
      <c r="R363" s="92">
        <f>Q363*H363</f>
        <v>0.85735890000000003</v>
      </c>
      <c r="S363" s="92">
        <v>0</v>
      </c>
      <c r="T363" s="93">
        <f>S363*H363</f>
        <v>0</v>
      </c>
      <c r="AR363" s="94" t="s">
        <v>223</v>
      </c>
      <c r="AT363" s="94" t="s">
        <v>143</v>
      </c>
      <c r="AU363" s="94" t="s">
        <v>97</v>
      </c>
      <c r="AY363" s="1" t="s">
        <v>90</v>
      </c>
      <c r="BE363" s="95">
        <f>IF(N363="základná",J363,0)</f>
        <v>0</v>
      </c>
      <c r="BF363" s="95">
        <f>IF(N363="znížená",J363,0)</f>
        <v>0</v>
      </c>
      <c r="BG363" s="95">
        <f>IF(N363="zákl. prenesená",J363,0)</f>
        <v>0</v>
      </c>
      <c r="BH363" s="95">
        <f>IF(N363="zníž. prenesená",J363,0)</f>
        <v>0</v>
      </c>
      <c r="BI363" s="95">
        <f>IF(N363="nulová",J363,0)</f>
        <v>0</v>
      </c>
      <c r="BJ363" s="1" t="s">
        <v>97</v>
      </c>
      <c r="BK363" s="95">
        <f>ROUND(I363*H363,2)</f>
        <v>0</v>
      </c>
      <c r="BL363" s="1" t="s">
        <v>157</v>
      </c>
      <c r="BM363" s="94" t="s">
        <v>925</v>
      </c>
    </row>
    <row r="364" spans="2:65" s="8" customFormat="1" ht="24.2" customHeight="1" x14ac:dyDescent="0.2">
      <c r="B364" s="81"/>
      <c r="C364" s="82" t="s">
        <v>926</v>
      </c>
      <c r="D364" s="82" t="s">
        <v>92</v>
      </c>
      <c r="E364" s="83" t="s">
        <v>927</v>
      </c>
      <c r="F364" s="84" t="s">
        <v>928</v>
      </c>
      <c r="G364" s="85" t="s">
        <v>506</v>
      </c>
      <c r="H364" s="107"/>
      <c r="I364" s="87"/>
      <c r="J364" s="88">
        <f>ROUND(I364*H364,2)</f>
        <v>0</v>
      </c>
      <c r="K364" s="89"/>
      <c r="L364" s="9"/>
      <c r="M364" s="90" t="s">
        <v>10</v>
      </c>
      <c r="N364" s="91" t="s">
        <v>30</v>
      </c>
      <c r="P364" s="92">
        <f>O364*H364</f>
        <v>0</v>
      </c>
      <c r="Q364" s="92">
        <v>0</v>
      </c>
      <c r="R364" s="92">
        <f>Q364*H364</f>
        <v>0</v>
      </c>
      <c r="S364" s="92">
        <v>0</v>
      </c>
      <c r="T364" s="93">
        <f>S364*H364</f>
        <v>0</v>
      </c>
      <c r="AR364" s="94" t="s">
        <v>157</v>
      </c>
      <c r="AT364" s="94" t="s">
        <v>92</v>
      </c>
      <c r="AU364" s="94" t="s">
        <v>97</v>
      </c>
      <c r="AY364" s="1" t="s">
        <v>90</v>
      </c>
      <c r="BE364" s="95">
        <f>IF(N364="základná",J364,0)</f>
        <v>0</v>
      </c>
      <c r="BF364" s="95">
        <f>IF(N364="znížená",J364,0)</f>
        <v>0</v>
      </c>
      <c r="BG364" s="95">
        <f>IF(N364="zákl. prenesená",J364,0)</f>
        <v>0</v>
      </c>
      <c r="BH364" s="95">
        <f>IF(N364="zníž. prenesená",J364,0)</f>
        <v>0</v>
      </c>
      <c r="BI364" s="95">
        <f>IF(N364="nulová",J364,0)</f>
        <v>0</v>
      </c>
      <c r="BJ364" s="1" t="s">
        <v>97</v>
      </c>
      <c r="BK364" s="95">
        <f>ROUND(I364*H364,2)</f>
        <v>0</v>
      </c>
      <c r="BL364" s="1" t="s">
        <v>157</v>
      </c>
      <c r="BM364" s="94" t="s">
        <v>929</v>
      </c>
    </row>
    <row r="365" spans="2:65" s="68" customFormat="1" ht="22.9" customHeight="1" x14ac:dyDescent="0.2">
      <c r="B365" s="69"/>
      <c r="D365" s="70" t="s">
        <v>86</v>
      </c>
      <c r="E365" s="79" t="s">
        <v>930</v>
      </c>
      <c r="F365" s="79" t="s">
        <v>931</v>
      </c>
      <c r="I365" s="72"/>
      <c r="J365" s="80">
        <f>BK365</f>
        <v>0</v>
      </c>
      <c r="L365" s="69"/>
      <c r="M365" s="74"/>
      <c r="P365" s="75">
        <f>SUM(P366:P368)</f>
        <v>0</v>
      </c>
      <c r="R365" s="75">
        <f>SUM(R366:R368)</f>
        <v>3.6337062000000002</v>
      </c>
      <c r="T365" s="76">
        <f>SUM(T366:T368)</f>
        <v>0</v>
      </c>
      <c r="AR365" s="70" t="s">
        <v>97</v>
      </c>
      <c r="AT365" s="77" t="s">
        <v>86</v>
      </c>
      <c r="AU365" s="77" t="s">
        <v>89</v>
      </c>
      <c r="AY365" s="70" t="s">
        <v>90</v>
      </c>
      <c r="BK365" s="78">
        <f>SUM(BK366:BK368)</f>
        <v>0</v>
      </c>
    </row>
    <row r="366" spans="2:65" s="8" customFormat="1" ht="24.2" customHeight="1" x14ac:dyDescent="0.2">
      <c r="B366" s="81"/>
      <c r="C366" s="82" t="s">
        <v>932</v>
      </c>
      <c r="D366" s="82" t="s">
        <v>92</v>
      </c>
      <c r="E366" s="83" t="s">
        <v>933</v>
      </c>
      <c r="F366" s="84" t="s">
        <v>934</v>
      </c>
      <c r="G366" s="85" t="s">
        <v>150</v>
      </c>
      <c r="H366" s="86">
        <v>144.25200000000001</v>
      </c>
      <c r="I366" s="87"/>
      <c r="J366" s="88">
        <f>ROUND(I366*H366,2)</f>
        <v>0</v>
      </c>
      <c r="K366" s="89"/>
      <c r="L366" s="9"/>
      <c r="M366" s="90" t="s">
        <v>10</v>
      </c>
      <c r="N366" s="91" t="s">
        <v>30</v>
      </c>
      <c r="P366" s="92">
        <f>O366*H366</f>
        <v>0</v>
      </c>
      <c r="Q366" s="92">
        <v>3.3500000000000001E-3</v>
      </c>
      <c r="R366" s="92">
        <f>Q366*H366</f>
        <v>0.48324420000000007</v>
      </c>
      <c r="S366" s="92">
        <v>0</v>
      </c>
      <c r="T366" s="93">
        <f>S366*H366</f>
        <v>0</v>
      </c>
      <c r="AR366" s="94" t="s">
        <v>157</v>
      </c>
      <c r="AT366" s="94" t="s">
        <v>92</v>
      </c>
      <c r="AU366" s="94" t="s">
        <v>97</v>
      </c>
      <c r="AY366" s="1" t="s">
        <v>90</v>
      </c>
      <c r="BE366" s="95">
        <f>IF(N366="základná",J366,0)</f>
        <v>0</v>
      </c>
      <c r="BF366" s="95">
        <f>IF(N366="znížená",J366,0)</f>
        <v>0</v>
      </c>
      <c r="BG366" s="95">
        <f>IF(N366="zákl. prenesená",J366,0)</f>
        <v>0</v>
      </c>
      <c r="BH366" s="95">
        <f>IF(N366="zníž. prenesená",J366,0)</f>
        <v>0</v>
      </c>
      <c r="BI366" s="95">
        <f>IF(N366="nulová",J366,0)</f>
        <v>0</v>
      </c>
      <c r="BJ366" s="1" t="s">
        <v>97</v>
      </c>
      <c r="BK366" s="95">
        <f>ROUND(I366*H366,2)</f>
        <v>0</v>
      </c>
      <c r="BL366" s="1" t="s">
        <v>157</v>
      </c>
      <c r="BM366" s="94" t="s">
        <v>935</v>
      </c>
    </row>
    <row r="367" spans="2:65" s="8" customFormat="1" ht="24.2" customHeight="1" x14ac:dyDescent="0.2">
      <c r="B367" s="81"/>
      <c r="C367" s="96" t="s">
        <v>936</v>
      </c>
      <c r="D367" s="96" t="s">
        <v>143</v>
      </c>
      <c r="E367" s="97" t="s">
        <v>937</v>
      </c>
      <c r="F367" s="98" t="s">
        <v>938</v>
      </c>
      <c r="G367" s="99" t="s">
        <v>150</v>
      </c>
      <c r="H367" s="100">
        <v>150.02199999999999</v>
      </c>
      <c r="I367" s="101"/>
      <c r="J367" s="102">
        <f>ROUND(I367*H367,2)</f>
        <v>0</v>
      </c>
      <c r="K367" s="103"/>
      <c r="L367" s="104"/>
      <c r="M367" s="105" t="s">
        <v>10</v>
      </c>
      <c r="N367" s="106" t="s">
        <v>30</v>
      </c>
      <c r="P367" s="92">
        <f>O367*H367</f>
        <v>0</v>
      </c>
      <c r="Q367" s="92">
        <v>2.1000000000000001E-2</v>
      </c>
      <c r="R367" s="92">
        <f>Q367*H367</f>
        <v>3.1504620000000001</v>
      </c>
      <c r="S367" s="92">
        <v>0</v>
      </c>
      <c r="T367" s="93">
        <f>S367*H367</f>
        <v>0</v>
      </c>
      <c r="AR367" s="94" t="s">
        <v>223</v>
      </c>
      <c r="AT367" s="94" t="s">
        <v>143</v>
      </c>
      <c r="AU367" s="94" t="s">
        <v>97</v>
      </c>
      <c r="AY367" s="1" t="s">
        <v>90</v>
      </c>
      <c r="BE367" s="95">
        <f>IF(N367="základná",J367,0)</f>
        <v>0</v>
      </c>
      <c r="BF367" s="95">
        <f>IF(N367="znížená",J367,0)</f>
        <v>0</v>
      </c>
      <c r="BG367" s="95">
        <f>IF(N367="zákl. prenesená",J367,0)</f>
        <v>0</v>
      </c>
      <c r="BH367" s="95">
        <f>IF(N367="zníž. prenesená",J367,0)</f>
        <v>0</v>
      </c>
      <c r="BI367" s="95">
        <f>IF(N367="nulová",J367,0)</f>
        <v>0</v>
      </c>
      <c r="BJ367" s="1" t="s">
        <v>97</v>
      </c>
      <c r="BK367" s="95">
        <f>ROUND(I367*H367,2)</f>
        <v>0</v>
      </c>
      <c r="BL367" s="1" t="s">
        <v>157</v>
      </c>
      <c r="BM367" s="94" t="s">
        <v>939</v>
      </c>
    </row>
    <row r="368" spans="2:65" s="8" customFormat="1" ht="24.2" customHeight="1" x14ac:dyDescent="0.2">
      <c r="B368" s="81"/>
      <c r="C368" s="82" t="s">
        <v>940</v>
      </c>
      <c r="D368" s="82" t="s">
        <v>92</v>
      </c>
      <c r="E368" s="83" t="s">
        <v>941</v>
      </c>
      <c r="F368" s="84" t="s">
        <v>942</v>
      </c>
      <c r="G368" s="85" t="s">
        <v>506</v>
      </c>
      <c r="H368" s="107"/>
      <c r="I368" s="87"/>
      <c r="J368" s="88">
        <f>ROUND(I368*H368,2)</f>
        <v>0</v>
      </c>
      <c r="K368" s="89"/>
      <c r="L368" s="9"/>
      <c r="M368" s="90" t="s">
        <v>10</v>
      </c>
      <c r="N368" s="91" t="s">
        <v>30</v>
      </c>
      <c r="P368" s="92">
        <f>O368*H368</f>
        <v>0</v>
      </c>
      <c r="Q368" s="92">
        <v>0</v>
      </c>
      <c r="R368" s="92">
        <f>Q368*H368</f>
        <v>0</v>
      </c>
      <c r="S368" s="92">
        <v>0</v>
      </c>
      <c r="T368" s="93">
        <f>S368*H368</f>
        <v>0</v>
      </c>
      <c r="AR368" s="94" t="s">
        <v>157</v>
      </c>
      <c r="AT368" s="94" t="s">
        <v>92</v>
      </c>
      <c r="AU368" s="94" t="s">
        <v>97</v>
      </c>
      <c r="AY368" s="1" t="s">
        <v>90</v>
      </c>
      <c r="BE368" s="95">
        <f>IF(N368="základná",J368,0)</f>
        <v>0</v>
      </c>
      <c r="BF368" s="95">
        <f>IF(N368="znížená",J368,0)</f>
        <v>0</v>
      </c>
      <c r="BG368" s="95">
        <f>IF(N368="zákl. prenesená",J368,0)</f>
        <v>0</v>
      </c>
      <c r="BH368" s="95">
        <f>IF(N368="zníž. prenesená",J368,0)</f>
        <v>0</v>
      </c>
      <c r="BI368" s="95">
        <f>IF(N368="nulová",J368,0)</f>
        <v>0</v>
      </c>
      <c r="BJ368" s="1" t="s">
        <v>97</v>
      </c>
      <c r="BK368" s="95">
        <f>ROUND(I368*H368,2)</f>
        <v>0</v>
      </c>
      <c r="BL368" s="1" t="s">
        <v>157</v>
      </c>
      <c r="BM368" s="94" t="s">
        <v>943</v>
      </c>
    </row>
    <row r="369" spans="2:65" s="68" customFormat="1" ht="22.9" customHeight="1" x14ac:dyDescent="0.2">
      <c r="B369" s="69"/>
      <c r="D369" s="70" t="s">
        <v>86</v>
      </c>
      <c r="E369" s="79" t="s">
        <v>944</v>
      </c>
      <c r="F369" s="79" t="s">
        <v>945</v>
      </c>
      <c r="I369" s="72"/>
      <c r="J369" s="80">
        <f>BK369</f>
        <v>0</v>
      </c>
      <c r="L369" s="69"/>
      <c r="M369" s="74"/>
      <c r="P369" s="75">
        <f>SUM(P370:P371)</f>
        <v>0</v>
      </c>
      <c r="R369" s="75">
        <f>SUM(R370:R371)</f>
        <v>0.27270274449999998</v>
      </c>
      <c r="T369" s="76">
        <f>SUM(T370:T371)</f>
        <v>0</v>
      </c>
      <c r="AR369" s="70" t="s">
        <v>97</v>
      </c>
      <c r="AT369" s="77" t="s">
        <v>86</v>
      </c>
      <c r="AU369" s="77" t="s">
        <v>89</v>
      </c>
      <c r="AY369" s="70" t="s">
        <v>90</v>
      </c>
      <c r="BK369" s="78">
        <f>SUM(BK370:BK371)</f>
        <v>0</v>
      </c>
    </row>
    <row r="370" spans="2:65" s="8" customFormat="1" ht="24.2" customHeight="1" x14ac:dyDescent="0.2">
      <c r="B370" s="81"/>
      <c r="C370" s="82" t="s">
        <v>946</v>
      </c>
      <c r="D370" s="82" t="s">
        <v>92</v>
      </c>
      <c r="E370" s="83" t="s">
        <v>947</v>
      </c>
      <c r="F370" s="84" t="s">
        <v>948</v>
      </c>
      <c r="G370" s="85" t="s">
        <v>150</v>
      </c>
      <c r="H370" s="86">
        <v>329.18299999999999</v>
      </c>
      <c r="I370" s="87"/>
      <c r="J370" s="88">
        <f>ROUND(I370*H370,2)</f>
        <v>0</v>
      </c>
      <c r="K370" s="89"/>
      <c r="L370" s="9"/>
      <c r="M370" s="90" t="s">
        <v>10</v>
      </c>
      <c r="N370" s="91" t="s">
        <v>30</v>
      </c>
      <c r="P370" s="92">
        <f>O370*H370</f>
        <v>0</v>
      </c>
      <c r="Q370" s="92">
        <v>2.9149999999999998E-4</v>
      </c>
      <c r="R370" s="92">
        <f>Q370*H370</f>
        <v>9.5956844499999999E-2</v>
      </c>
      <c r="S370" s="92">
        <v>0</v>
      </c>
      <c r="T370" s="93">
        <f>S370*H370</f>
        <v>0</v>
      </c>
      <c r="AR370" s="94" t="s">
        <v>157</v>
      </c>
      <c r="AT370" s="94" t="s">
        <v>92</v>
      </c>
      <c r="AU370" s="94" t="s">
        <v>97</v>
      </c>
      <c r="AY370" s="1" t="s">
        <v>90</v>
      </c>
      <c r="BE370" s="95">
        <f>IF(N370="základná",J370,0)</f>
        <v>0</v>
      </c>
      <c r="BF370" s="95">
        <f>IF(N370="znížená",J370,0)</f>
        <v>0</v>
      </c>
      <c r="BG370" s="95">
        <f>IF(N370="zákl. prenesená",J370,0)</f>
        <v>0</v>
      </c>
      <c r="BH370" s="95">
        <f>IF(N370="zníž. prenesená",J370,0)</f>
        <v>0</v>
      </c>
      <c r="BI370" s="95">
        <f>IF(N370="nulová",J370,0)</f>
        <v>0</v>
      </c>
      <c r="BJ370" s="1" t="s">
        <v>97</v>
      </c>
      <c r="BK370" s="95">
        <f>ROUND(I370*H370,2)</f>
        <v>0</v>
      </c>
      <c r="BL370" s="1" t="s">
        <v>157</v>
      </c>
      <c r="BM370" s="94" t="s">
        <v>949</v>
      </c>
    </row>
    <row r="371" spans="2:65" s="8" customFormat="1" ht="24.2" customHeight="1" x14ac:dyDescent="0.2">
      <c r="B371" s="81"/>
      <c r="C371" s="82" t="s">
        <v>950</v>
      </c>
      <c r="D371" s="82" t="s">
        <v>92</v>
      </c>
      <c r="E371" s="83" t="s">
        <v>951</v>
      </c>
      <c r="F371" s="84" t="s">
        <v>952</v>
      </c>
      <c r="G371" s="85" t="s">
        <v>150</v>
      </c>
      <c r="H371" s="86">
        <v>139.16999999999999</v>
      </c>
      <c r="I371" s="87"/>
      <c r="J371" s="88">
        <f>ROUND(I371*H371,2)</f>
        <v>0</v>
      </c>
      <c r="K371" s="89"/>
      <c r="L371" s="9"/>
      <c r="M371" s="90" t="s">
        <v>10</v>
      </c>
      <c r="N371" s="91" t="s">
        <v>30</v>
      </c>
      <c r="P371" s="92">
        <f>O371*H371</f>
        <v>0</v>
      </c>
      <c r="Q371" s="92">
        <v>1.2700000000000001E-3</v>
      </c>
      <c r="R371" s="92">
        <f>Q371*H371</f>
        <v>0.17674589999999998</v>
      </c>
      <c r="S371" s="92">
        <v>0</v>
      </c>
      <c r="T371" s="93">
        <f>S371*H371</f>
        <v>0</v>
      </c>
      <c r="AR371" s="94" t="s">
        <v>157</v>
      </c>
      <c r="AT371" s="94" t="s">
        <v>92</v>
      </c>
      <c r="AU371" s="94" t="s">
        <v>97</v>
      </c>
      <c r="AY371" s="1" t="s">
        <v>90</v>
      </c>
      <c r="BE371" s="95">
        <f>IF(N371="základná",J371,0)</f>
        <v>0</v>
      </c>
      <c r="BF371" s="95">
        <f>IF(N371="znížená",J371,0)</f>
        <v>0</v>
      </c>
      <c r="BG371" s="95">
        <f>IF(N371="zákl. prenesená",J371,0)</f>
        <v>0</v>
      </c>
      <c r="BH371" s="95">
        <f>IF(N371="zníž. prenesená",J371,0)</f>
        <v>0</v>
      </c>
      <c r="BI371" s="95">
        <f>IF(N371="nulová",J371,0)</f>
        <v>0</v>
      </c>
      <c r="BJ371" s="1" t="s">
        <v>97</v>
      </c>
      <c r="BK371" s="95">
        <f>ROUND(I371*H371,2)</f>
        <v>0</v>
      </c>
      <c r="BL371" s="1" t="s">
        <v>157</v>
      </c>
      <c r="BM371" s="94" t="s">
        <v>953</v>
      </c>
    </row>
    <row r="372" spans="2:65" s="68" customFormat="1" ht="22.9" customHeight="1" x14ac:dyDescent="0.2">
      <c r="B372" s="69"/>
      <c r="D372" s="70" t="s">
        <v>86</v>
      </c>
      <c r="E372" s="79" t="s">
        <v>954</v>
      </c>
      <c r="F372" s="79" t="s">
        <v>955</v>
      </c>
      <c r="I372" s="72"/>
      <c r="J372" s="80">
        <f>BK372</f>
        <v>0</v>
      </c>
      <c r="L372" s="69"/>
      <c r="M372" s="74"/>
      <c r="P372" s="75">
        <f>SUM(P373:P378)</f>
        <v>0</v>
      </c>
      <c r="R372" s="75">
        <f>SUM(R373:R378)</f>
        <v>0.56272558687999996</v>
      </c>
      <c r="T372" s="76">
        <f>SUM(T373:T378)</f>
        <v>0</v>
      </c>
      <c r="AR372" s="70" t="s">
        <v>97</v>
      </c>
      <c r="AT372" s="77" t="s">
        <v>86</v>
      </c>
      <c r="AU372" s="77" t="s">
        <v>89</v>
      </c>
      <c r="AY372" s="70" t="s">
        <v>90</v>
      </c>
      <c r="BK372" s="78">
        <f>SUM(BK373:BK378)</f>
        <v>0</v>
      </c>
    </row>
    <row r="373" spans="2:65" s="8" customFormat="1" ht="24.2" customHeight="1" x14ac:dyDescent="0.2">
      <c r="B373" s="81"/>
      <c r="C373" s="82" t="s">
        <v>956</v>
      </c>
      <c r="D373" s="82" t="s">
        <v>92</v>
      </c>
      <c r="E373" s="83" t="s">
        <v>957</v>
      </c>
      <c r="F373" s="84" t="s">
        <v>958</v>
      </c>
      <c r="G373" s="85" t="s">
        <v>230</v>
      </c>
      <c r="H373" s="86">
        <v>621.80600000000004</v>
      </c>
      <c r="I373" s="87"/>
      <c r="J373" s="88">
        <f t="shared" ref="J373:J378" si="110">ROUND(I373*H373,2)</f>
        <v>0</v>
      </c>
      <c r="K373" s="89"/>
      <c r="L373" s="9"/>
      <c r="M373" s="90" t="s">
        <v>10</v>
      </c>
      <c r="N373" s="91" t="s">
        <v>30</v>
      </c>
      <c r="P373" s="92">
        <f t="shared" ref="P373:P378" si="111">O373*H373</f>
        <v>0</v>
      </c>
      <c r="Q373" s="92">
        <v>7.8000000000000005E-7</v>
      </c>
      <c r="R373" s="92">
        <f t="shared" ref="R373:R378" si="112">Q373*H373</f>
        <v>4.8500868000000004E-4</v>
      </c>
      <c r="S373" s="92">
        <v>0</v>
      </c>
      <c r="T373" s="93">
        <f t="shared" ref="T373:T378" si="113">S373*H373</f>
        <v>0</v>
      </c>
      <c r="AR373" s="94" t="s">
        <v>157</v>
      </c>
      <c r="AT373" s="94" t="s">
        <v>92</v>
      </c>
      <c r="AU373" s="94" t="s">
        <v>97</v>
      </c>
      <c r="AY373" s="1" t="s">
        <v>90</v>
      </c>
      <c r="BE373" s="95">
        <f t="shared" ref="BE373:BE378" si="114">IF(N373="základná",J373,0)</f>
        <v>0</v>
      </c>
      <c r="BF373" s="95">
        <f t="shared" ref="BF373:BF378" si="115">IF(N373="znížená",J373,0)</f>
        <v>0</v>
      </c>
      <c r="BG373" s="95">
        <f t="shared" ref="BG373:BG378" si="116">IF(N373="zákl. prenesená",J373,0)</f>
        <v>0</v>
      </c>
      <c r="BH373" s="95">
        <f t="shared" ref="BH373:BH378" si="117">IF(N373="zníž. prenesená",J373,0)</f>
        <v>0</v>
      </c>
      <c r="BI373" s="95">
        <f t="shared" ref="BI373:BI378" si="118">IF(N373="nulová",J373,0)</f>
        <v>0</v>
      </c>
      <c r="BJ373" s="1" t="s">
        <v>97</v>
      </c>
      <c r="BK373" s="95">
        <f t="shared" ref="BK373:BK378" si="119">ROUND(I373*H373,2)</f>
        <v>0</v>
      </c>
      <c r="BL373" s="1" t="s">
        <v>157</v>
      </c>
      <c r="BM373" s="94" t="s">
        <v>959</v>
      </c>
    </row>
    <row r="374" spans="2:65" s="8" customFormat="1" ht="24.2" customHeight="1" x14ac:dyDescent="0.2">
      <c r="B374" s="81"/>
      <c r="C374" s="82" t="s">
        <v>960</v>
      </c>
      <c r="D374" s="82" t="s">
        <v>92</v>
      </c>
      <c r="E374" s="83" t="s">
        <v>961</v>
      </c>
      <c r="F374" s="84" t="s">
        <v>962</v>
      </c>
      <c r="G374" s="85" t="s">
        <v>150</v>
      </c>
      <c r="H374" s="86">
        <v>1117.296</v>
      </c>
      <c r="I374" s="87"/>
      <c r="J374" s="88">
        <f t="shared" si="110"/>
        <v>0</v>
      </c>
      <c r="K374" s="89"/>
      <c r="L374" s="9"/>
      <c r="M374" s="90" t="s">
        <v>10</v>
      </c>
      <c r="N374" s="91" t="s">
        <v>30</v>
      </c>
      <c r="P374" s="92">
        <f t="shared" si="111"/>
        <v>0</v>
      </c>
      <c r="Q374" s="92">
        <v>9.7499999999999998E-5</v>
      </c>
      <c r="R374" s="92">
        <f t="shared" si="112"/>
        <v>0.10893636</v>
      </c>
      <c r="S374" s="92">
        <v>0</v>
      </c>
      <c r="T374" s="93">
        <f t="shared" si="113"/>
        <v>0</v>
      </c>
      <c r="AR374" s="94" t="s">
        <v>157</v>
      </c>
      <c r="AT374" s="94" t="s">
        <v>92</v>
      </c>
      <c r="AU374" s="94" t="s">
        <v>97</v>
      </c>
      <c r="AY374" s="1" t="s">
        <v>90</v>
      </c>
      <c r="BE374" s="95">
        <f t="shared" si="114"/>
        <v>0</v>
      </c>
      <c r="BF374" s="95">
        <f t="shared" si="115"/>
        <v>0</v>
      </c>
      <c r="BG374" s="95">
        <f t="shared" si="116"/>
        <v>0</v>
      </c>
      <c r="BH374" s="95">
        <f t="shared" si="117"/>
        <v>0</v>
      </c>
      <c r="BI374" s="95">
        <f t="shared" si="118"/>
        <v>0</v>
      </c>
      <c r="BJ374" s="1" t="s">
        <v>97</v>
      </c>
      <c r="BK374" s="95">
        <f t="shared" si="119"/>
        <v>0</v>
      </c>
      <c r="BL374" s="1" t="s">
        <v>157</v>
      </c>
      <c r="BM374" s="94" t="s">
        <v>963</v>
      </c>
    </row>
    <row r="375" spans="2:65" s="8" customFormat="1" ht="24.2" customHeight="1" x14ac:dyDescent="0.2">
      <c r="B375" s="81"/>
      <c r="C375" s="82" t="s">
        <v>964</v>
      </c>
      <c r="D375" s="82" t="s">
        <v>92</v>
      </c>
      <c r="E375" s="83" t="s">
        <v>965</v>
      </c>
      <c r="F375" s="84" t="s">
        <v>966</v>
      </c>
      <c r="G375" s="85" t="s">
        <v>150</v>
      </c>
      <c r="H375" s="86">
        <v>1117.296</v>
      </c>
      <c r="I375" s="87"/>
      <c r="J375" s="88">
        <f t="shared" si="110"/>
        <v>0</v>
      </c>
      <c r="K375" s="89"/>
      <c r="L375" s="9"/>
      <c r="M375" s="90" t="s">
        <v>10</v>
      </c>
      <c r="N375" s="91" t="s">
        <v>30</v>
      </c>
      <c r="P375" s="92">
        <f t="shared" si="111"/>
        <v>0</v>
      </c>
      <c r="Q375" s="92">
        <v>3.3000000000000002E-6</v>
      </c>
      <c r="R375" s="92">
        <f t="shared" si="112"/>
        <v>3.6870768000000003E-3</v>
      </c>
      <c r="S375" s="92">
        <v>0</v>
      </c>
      <c r="T375" s="93">
        <f t="shared" si="113"/>
        <v>0</v>
      </c>
      <c r="AR375" s="94" t="s">
        <v>157</v>
      </c>
      <c r="AT375" s="94" t="s">
        <v>92</v>
      </c>
      <c r="AU375" s="94" t="s">
        <v>97</v>
      </c>
      <c r="AY375" s="1" t="s">
        <v>90</v>
      </c>
      <c r="BE375" s="95">
        <f t="shared" si="114"/>
        <v>0</v>
      </c>
      <c r="BF375" s="95">
        <f t="shared" si="115"/>
        <v>0</v>
      </c>
      <c r="BG375" s="95">
        <f t="shared" si="116"/>
        <v>0</v>
      </c>
      <c r="BH375" s="95">
        <f t="shared" si="117"/>
        <v>0</v>
      </c>
      <c r="BI375" s="95">
        <f t="shared" si="118"/>
        <v>0</v>
      </c>
      <c r="BJ375" s="1" t="s">
        <v>97</v>
      </c>
      <c r="BK375" s="95">
        <f t="shared" si="119"/>
        <v>0</v>
      </c>
      <c r="BL375" s="1" t="s">
        <v>157</v>
      </c>
      <c r="BM375" s="94" t="s">
        <v>967</v>
      </c>
    </row>
    <row r="376" spans="2:65" s="8" customFormat="1" ht="24.2" customHeight="1" x14ac:dyDescent="0.2">
      <c r="B376" s="81"/>
      <c r="C376" s="82" t="s">
        <v>968</v>
      </c>
      <c r="D376" s="82" t="s">
        <v>92</v>
      </c>
      <c r="E376" s="83" t="s">
        <v>969</v>
      </c>
      <c r="F376" s="84" t="s">
        <v>970</v>
      </c>
      <c r="G376" s="85" t="s">
        <v>150</v>
      </c>
      <c r="H376" s="86">
        <v>1117.296</v>
      </c>
      <c r="I376" s="87"/>
      <c r="J376" s="88">
        <f t="shared" si="110"/>
        <v>0</v>
      </c>
      <c r="K376" s="89"/>
      <c r="L376" s="9"/>
      <c r="M376" s="90" t="s">
        <v>10</v>
      </c>
      <c r="N376" s="91" t="s">
        <v>30</v>
      </c>
      <c r="P376" s="92">
        <f t="shared" si="111"/>
        <v>0</v>
      </c>
      <c r="Q376" s="92">
        <v>3.1099999999999997E-5</v>
      </c>
      <c r="R376" s="92">
        <f t="shared" si="112"/>
        <v>3.4747905599999997E-2</v>
      </c>
      <c r="S376" s="92">
        <v>0</v>
      </c>
      <c r="T376" s="93">
        <f t="shared" si="113"/>
        <v>0</v>
      </c>
      <c r="AR376" s="94" t="s">
        <v>157</v>
      </c>
      <c r="AT376" s="94" t="s">
        <v>92</v>
      </c>
      <c r="AU376" s="94" t="s">
        <v>97</v>
      </c>
      <c r="AY376" s="1" t="s">
        <v>90</v>
      </c>
      <c r="BE376" s="95">
        <f t="shared" si="114"/>
        <v>0</v>
      </c>
      <c r="BF376" s="95">
        <f t="shared" si="115"/>
        <v>0</v>
      </c>
      <c r="BG376" s="95">
        <f t="shared" si="116"/>
        <v>0</v>
      </c>
      <c r="BH376" s="95">
        <f t="shared" si="117"/>
        <v>0</v>
      </c>
      <c r="BI376" s="95">
        <f t="shared" si="118"/>
        <v>0</v>
      </c>
      <c r="BJ376" s="1" t="s">
        <v>97</v>
      </c>
      <c r="BK376" s="95">
        <f t="shared" si="119"/>
        <v>0</v>
      </c>
      <c r="BL376" s="1" t="s">
        <v>157</v>
      </c>
      <c r="BM376" s="94" t="s">
        <v>971</v>
      </c>
    </row>
    <row r="377" spans="2:65" s="8" customFormat="1" ht="24.2" customHeight="1" x14ac:dyDescent="0.2">
      <c r="B377" s="81"/>
      <c r="C377" s="82" t="s">
        <v>972</v>
      </c>
      <c r="D377" s="82" t="s">
        <v>92</v>
      </c>
      <c r="E377" s="83" t="s">
        <v>973</v>
      </c>
      <c r="F377" s="84" t="s">
        <v>974</v>
      </c>
      <c r="G377" s="85" t="s">
        <v>150</v>
      </c>
      <c r="H377" s="86">
        <v>414.25</v>
      </c>
      <c r="I377" s="87"/>
      <c r="J377" s="88">
        <f t="shared" si="110"/>
        <v>0</v>
      </c>
      <c r="K377" s="89"/>
      <c r="L377" s="9"/>
      <c r="M377" s="90" t="s">
        <v>10</v>
      </c>
      <c r="N377" s="91" t="s">
        <v>30</v>
      </c>
      <c r="P377" s="92">
        <f t="shared" si="111"/>
        <v>0</v>
      </c>
      <c r="Q377" s="92">
        <v>1.9999999999999999E-6</v>
      </c>
      <c r="R377" s="92">
        <f t="shared" si="112"/>
        <v>8.2849999999999992E-4</v>
      </c>
      <c r="S377" s="92">
        <v>0</v>
      </c>
      <c r="T377" s="93">
        <f t="shared" si="113"/>
        <v>0</v>
      </c>
      <c r="AR377" s="94" t="s">
        <v>157</v>
      </c>
      <c r="AT377" s="94" t="s">
        <v>92</v>
      </c>
      <c r="AU377" s="94" t="s">
        <v>97</v>
      </c>
      <c r="AY377" s="1" t="s">
        <v>90</v>
      </c>
      <c r="BE377" s="95">
        <f t="shared" si="114"/>
        <v>0</v>
      </c>
      <c r="BF377" s="95">
        <f t="shared" si="115"/>
        <v>0</v>
      </c>
      <c r="BG377" s="95">
        <f t="shared" si="116"/>
        <v>0</v>
      </c>
      <c r="BH377" s="95">
        <f t="shared" si="117"/>
        <v>0</v>
      </c>
      <c r="BI377" s="95">
        <f t="shared" si="118"/>
        <v>0</v>
      </c>
      <c r="BJ377" s="1" t="s">
        <v>97</v>
      </c>
      <c r="BK377" s="95">
        <f t="shared" si="119"/>
        <v>0</v>
      </c>
      <c r="BL377" s="1" t="s">
        <v>157</v>
      </c>
      <c r="BM377" s="94" t="s">
        <v>975</v>
      </c>
    </row>
    <row r="378" spans="2:65" s="8" customFormat="1" ht="24.2" customHeight="1" x14ac:dyDescent="0.2">
      <c r="B378" s="81"/>
      <c r="C378" s="82" t="s">
        <v>976</v>
      </c>
      <c r="D378" s="82" t="s">
        <v>92</v>
      </c>
      <c r="E378" s="83" t="s">
        <v>977</v>
      </c>
      <c r="F378" s="84" t="s">
        <v>978</v>
      </c>
      <c r="G378" s="85" t="s">
        <v>150</v>
      </c>
      <c r="H378" s="86">
        <v>978.12599999999998</v>
      </c>
      <c r="I378" s="87"/>
      <c r="J378" s="88">
        <f t="shared" si="110"/>
        <v>0</v>
      </c>
      <c r="K378" s="89"/>
      <c r="L378" s="9"/>
      <c r="M378" s="108" t="s">
        <v>10</v>
      </c>
      <c r="N378" s="109" t="s">
        <v>30</v>
      </c>
      <c r="O378" s="110"/>
      <c r="P378" s="111">
        <f t="shared" si="111"/>
        <v>0</v>
      </c>
      <c r="Q378" s="111">
        <v>4.2329999999999999E-4</v>
      </c>
      <c r="R378" s="111">
        <f t="shared" si="112"/>
        <v>0.4140407358</v>
      </c>
      <c r="S378" s="111">
        <v>0</v>
      </c>
      <c r="T378" s="112">
        <f t="shared" si="113"/>
        <v>0</v>
      </c>
      <c r="AR378" s="94" t="s">
        <v>157</v>
      </c>
      <c r="AT378" s="94" t="s">
        <v>92</v>
      </c>
      <c r="AU378" s="94" t="s">
        <v>97</v>
      </c>
      <c r="AY378" s="1" t="s">
        <v>90</v>
      </c>
      <c r="BE378" s="95">
        <f t="shared" si="114"/>
        <v>0</v>
      </c>
      <c r="BF378" s="95">
        <f t="shared" si="115"/>
        <v>0</v>
      </c>
      <c r="BG378" s="95">
        <f t="shared" si="116"/>
        <v>0</v>
      </c>
      <c r="BH378" s="95">
        <f t="shared" si="117"/>
        <v>0</v>
      </c>
      <c r="BI378" s="95">
        <f t="shared" si="118"/>
        <v>0</v>
      </c>
      <c r="BJ378" s="1" t="s">
        <v>97</v>
      </c>
      <c r="BK378" s="95">
        <f t="shared" si="119"/>
        <v>0</v>
      </c>
      <c r="BL378" s="1" t="s">
        <v>157</v>
      </c>
      <c r="BM378" s="94" t="s">
        <v>979</v>
      </c>
    </row>
    <row r="379" spans="2:65" s="8" customFormat="1" ht="6.95" customHeight="1" x14ac:dyDescent="0.2">
      <c r="B379" s="35"/>
      <c r="C379" s="36"/>
      <c r="D379" s="36"/>
      <c r="E379" s="36"/>
      <c r="F379" s="36"/>
      <c r="G379" s="36"/>
      <c r="H379" s="36"/>
      <c r="I379" s="36"/>
      <c r="J379" s="36"/>
      <c r="K379" s="36"/>
      <c r="L379" s="9"/>
    </row>
  </sheetData>
  <autoFilter ref="C138:K378" xr:uid="{00000000-0009-0000-0000-000001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01 - Prístavba matersk...</vt:lpstr>
      <vt:lpstr>'SO 01 - Prístavba matersk...'!Názvy_tisku</vt:lpstr>
      <vt:lpstr>'SO 01 - Prístavba matersk...'!Oblast_tisku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2020-12-15T08:00:00Z</dcterms:created>
  <dcterms:modified xsi:type="dcterms:W3CDTF">2020-12-15T08:02:01Z</dcterms:modified>
</cp:coreProperties>
</file>